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Area Economico Financiera\PORTAL DE TRANSPARENCIA\2019_PORTAL TRANSPARENCIA\Presupuestos_PT_2019\"/>
    </mc:Choice>
  </mc:AlternateContent>
  <xr:revisionPtr revIDLastSave="0" documentId="13_ncr:1_{4F074A42-F80A-4699-939B-1F2A2D5AA8DE}" xr6:coauthVersionLast="43" xr6:coauthVersionMax="43" xr10:uidLastSave="{00000000-0000-0000-0000-000000000000}"/>
  <bookViews>
    <workbookView xWindow="-120" yWindow="-120" windowWidth="19440" windowHeight="15000" xr2:uid="{03C388CD-65B9-46B9-A71D-3EEC8126BE7E}"/>
  </bookViews>
  <sheets>
    <sheet name="Execu. Ppto. Desp. 04_2019" sheetId="1" r:id="rId1"/>
    <sheet name="Exec.ppto.ing. 04_2019 GVA" sheetId="2" r:id="rId2"/>
  </sheets>
  <externalReferences>
    <externalReference r:id="rId3"/>
    <externalReference r:id="rId4"/>
  </externalReferences>
  <definedNames>
    <definedName name="_xlnm.Print_Area" localSheetId="1">'Exec.ppto.ing. 04_2019 GVA'!$A$1:$H$17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4" i="1" l="1"/>
  <c r="F33" i="1"/>
  <c r="E33" i="1"/>
  <c r="D32" i="1"/>
  <c r="F32" i="1" s="1"/>
  <c r="D31" i="1"/>
  <c r="F31" i="1" s="1"/>
  <c r="F30" i="1"/>
  <c r="D30" i="1"/>
  <c r="F29" i="1"/>
  <c r="E29" i="1"/>
  <c r="D29" i="1"/>
  <c r="C25" i="1"/>
  <c r="C23" i="1"/>
  <c r="E23" i="1" s="1"/>
  <c r="F22" i="1"/>
  <c r="D22" i="1"/>
  <c r="D23" i="1" s="1"/>
  <c r="C22" i="1"/>
  <c r="E22" i="1" s="1"/>
  <c r="C21" i="1"/>
  <c r="E21" i="1" s="1"/>
  <c r="F20" i="1"/>
  <c r="D20" i="1"/>
  <c r="D21" i="1" s="1"/>
  <c r="C20" i="1"/>
  <c r="E20" i="1" s="1"/>
  <c r="C19" i="1"/>
  <c r="E19" i="1" s="1"/>
  <c r="C18" i="1"/>
  <c r="D17" i="1"/>
  <c r="F17" i="1" s="1"/>
  <c r="C17" i="1"/>
  <c r="D16" i="1"/>
  <c r="E16" i="1" s="1"/>
  <c r="C16" i="1"/>
  <c r="D15" i="1"/>
  <c r="F15" i="1" s="1"/>
  <c r="C15" i="1"/>
  <c r="D14" i="1"/>
  <c r="F14" i="1" s="1"/>
  <c r="C14" i="1"/>
  <c r="D13" i="1"/>
  <c r="F13" i="1" s="1"/>
  <c r="C13" i="1"/>
  <c r="D12" i="1"/>
  <c r="F12" i="1" s="1"/>
  <c r="C12" i="1"/>
  <c r="D11" i="1"/>
  <c r="F11" i="1" s="1"/>
  <c r="C11" i="1"/>
  <c r="D10" i="1"/>
  <c r="F10" i="1" s="1"/>
  <c r="C10" i="1"/>
  <c r="D9" i="1"/>
  <c r="D18" i="1" s="1"/>
  <c r="C9" i="1"/>
  <c r="C8" i="1"/>
  <c r="F7" i="1"/>
  <c r="E7" i="1"/>
  <c r="D7" i="1"/>
  <c r="C7" i="1"/>
  <c r="F6" i="1"/>
  <c r="E6" i="1"/>
  <c r="D6" i="1"/>
  <c r="C6" i="1"/>
  <c r="F5" i="1"/>
  <c r="E5" i="1"/>
  <c r="D5" i="1"/>
  <c r="D8" i="1" s="1"/>
  <c r="C5" i="1"/>
  <c r="C4" i="1"/>
  <c r="C29" i="1" s="1"/>
  <c r="E9" i="1" l="1"/>
  <c r="E10" i="1"/>
  <c r="E11" i="1"/>
  <c r="E12" i="1"/>
  <c r="E13" i="1"/>
  <c r="E14" i="1"/>
  <c r="E15" i="1"/>
  <c r="E17" i="1"/>
  <c r="F19" i="1"/>
  <c r="F9" i="1"/>
  <c r="F16" i="1"/>
  <c r="D34" i="1"/>
  <c r="F34" i="1" s="1"/>
  <c r="F21" i="1"/>
  <c r="F23" i="1"/>
  <c r="E30" i="1"/>
  <c r="E8" i="1"/>
  <c r="D25" i="1"/>
  <c r="E25" i="1" s="1"/>
  <c r="F8" i="1"/>
  <c r="E18" i="1"/>
  <c r="F18" i="1"/>
  <c r="E32" i="1"/>
  <c r="C36" i="1"/>
  <c r="E31" i="1"/>
  <c r="E34" i="1" s="1"/>
  <c r="E36" i="1" l="1"/>
  <c r="D36" i="1"/>
  <c r="F36" i="1" s="1"/>
  <c r="F25" i="1"/>
</calcChain>
</file>

<file path=xl/sharedStrings.xml><?xml version="1.0" encoding="utf-8"?>
<sst xmlns="http://schemas.openxmlformats.org/spreadsheetml/2006/main" count="69" uniqueCount="55">
  <si>
    <t>DESAGREGACIÓ PER CAPÍTOLS DE DESPESA</t>
  </si>
  <si>
    <t>(En milers d'euros)</t>
  </si>
  <si>
    <t>Aplicació econòmica</t>
  </si>
  <si>
    <t>Denominació econòmica del crèdit</t>
  </si>
  <si>
    <t>Import executat Acum abril 2019</t>
  </si>
  <si>
    <t>Diferència Ppto  vs. execució exercici 2019</t>
  </si>
  <si>
    <t>Grau d'execució</t>
  </si>
  <si>
    <t>Retribucions bàsiques</t>
  </si>
  <si>
    <t>Altre personal</t>
  </si>
  <si>
    <t>Quotes socials</t>
  </si>
  <si>
    <t>TOTAL CAPÍTOL I</t>
  </si>
  <si>
    <t>Arrendaments d'edificis i altres construccions</t>
  </si>
  <si>
    <t>Maquinària, instal·lacions i utillatge</t>
  </si>
  <si>
    <t>Subministraments</t>
  </si>
  <si>
    <t>Transports</t>
  </si>
  <si>
    <t>Primes d'assegurances</t>
  </si>
  <si>
    <t>Despeses diverses</t>
  </si>
  <si>
    <t>Treballs realizats per altres empreses i professionals</t>
  </si>
  <si>
    <t>Altres</t>
  </si>
  <si>
    <t>Dotació financiera</t>
  </si>
  <si>
    <t>TOTAL CAPÍTOL II</t>
  </si>
  <si>
    <t>Interessos</t>
  </si>
  <si>
    <t>Altres despeses financeres</t>
  </si>
  <si>
    <t>TOTAL CAPÍTOL III</t>
  </si>
  <si>
    <t>A institucions i organismes sense fins de lucre</t>
  </si>
  <si>
    <t>TOTAL CAPÍTOL IV</t>
  </si>
  <si>
    <t>TOTAL CAPÍTOLS</t>
  </si>
  <si>
    <t>Maquinària, intal·lacions i utillatge</t>
  </si>
  <si>
    <t>Mobiliari i béns</t>
  </si>
  <si>
    <t>Altre inmobilitzat material</t>
  </si>
  <si>
    <t>Aplicacions informàtiques</t>
  </si>
  <si>
    <t>TOTAL CAPÍTOL VI</t>
  </si>
  <si>
    <t>DETALL D'INGRESSOS AFECTES A PROGRAMES</t>
  </si>
  <si>
    <t>Cód. Ing.</t>
  </si>
  <si>
    <t>Origen/Destinació del finançament</t>
  </si>
  <si>
    <t>VENDA D'ENTRADES</t>
  </si>
  <si>
    <t>Entrades</t>
  </si>
  <si>
    <t>ALTRES INGRESSOS</t>
  </si>
  <si>
    <t>Altres ingressos</t>
  </si>
  <si>
    <t>Patrocinadors</t>
  </si>
  <si>
    <t>DE CULTURA</t>
  </si>
  <si>
    <t>Finançament operacions corrents</t>
  </si>
  <si>
    <t>DE LA CONSELLERÍA A QUÈ ESTÀ ADSCRIT</t>
  </si>
  <si>
    <t>INTERESSOS DE COMPTES CORRENTS</t>
  </si>
  <si>
    <t>Interessos de depòsits</t>
  </si>
  <si>
    <t>LLOGER DE LOCALS</t>
  </si>
  <si>
    <t>Rendes d'immobles</t>
  </si>
  <si>
    <t>TOTAL</t>
  </si>
  <si>
    <t>Data dèmissió:</t>
  </si>
  <si>
    <t>Òrgan emisor:</t>
  </si>
  <si>
    <t>Departament de comptabilitat i finances</t>
  </si>
  <si>
    <t>Periodicitat:</t>
  </si>
  <si>
    <t>Mensual</t>
  </si>
  <si>
    <t>Juliol 2019</t>
  </si>
  <si>
    <t>Import anual pressupost GV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</si>
</sst>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  <family val="2"/>
    </font>
    <font>
      <b/>
      <sz val="16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8"/>
      <color rgb="FFFF0000"/>
      <name val="Arial"/>
      <family val="2"/>
    </font>
    <font>
      <sz val="10"/>
      <name val="Arial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indexed="22"/>
        <bgColor indexed="31"/>
      </patternFill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8" fillId="0" borderId="0" applyFill="0" applyBorder="0" applyAlignment="0" applyProtection="0"/>
  </cellStyleXfs>
  <cellXfs count="79">
    <xf numFmtId="0" fontId="0" fillId="0" borderId="0" xfId="0"/>
    <xf numFmtId="0" fontId="1" fillId="2" borderId="0" xfId="0" applyFont="1" applyFill="1" applyAlignment="1">
      <alignment horizontal="center" vertical="top" wrapText="1"/>
    </xf>
    <xf numFmtId="0" fontId="2" fillId="0" borderId="0" xfId="0" applyFont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10" fontId="3" fillId="3" borderId="4" xfId="0" applyNumberFormat="1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 wrapText="1"/>
    </xf>
    <xf numFmtId="4" fontId="4" fillId="0" borderId="6" xfId="0" applyNumberFormat="1" applyFont="1" applyBorder="1"/>
    <xf numFmtId="4" fontId="4" fillId="0" borderId="7" xfId="0" applyNumberFormat="1" applyFont="1" applyBorder="1"/>
    <xf numFmtId="10" fontId="4" fillId="0" borderId="7" xfId="0" applyNumberFormat="1" applyFont="1" applyBorder="1"/>
    <xf numFmtId="0" fontId="4" fillId="0" borderId="8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4" fontId="4" fillId="0" borderId="9" xfId="0" applyNumberFormat="1" applyFont="1" applyBorder="1"/>
    <xf numFmtId="4" fontId="4" fillId="0" borderId="10" xfId="0" applyNumberFormat="1" applyFont="1" applyBorder="1"/>
    <xf numFmtId="10" fontId="4" fillId="0" borderId="10" xfId="0" applyNumberFormat="1" applyFont="1" applyBorder="1"/>
    <xf numFmtId="0" fontId="4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left" vertical="center" wrapText="1"/>
    </xf>
    <xf numFmtId="4" fontId="4" fillId="0" borderId="12" xfId="0" applyNumberFormat="1" applyFont="1" applyBorder="1"/>
    <xf numFmtId="4" fontId="4" fillId="0" borderId="13" xfId="0" applyNumberFormat="1" applyFont="1" applyBorder="1"/>
    <xf numFmtId="10" fontId="4" fillId="0" borderId="13" xfId="0" applyNumberFormat="1" applyFont="1" applyBorder="1"/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/>
    <xf numFmtId="4" fontId="3" fillId="0" borderId="4" xfId="0" applyNumberFormat="1" applyFont="1" applyBorder="1"/>
    <xf numFmtId="10" fontId="3" fillId="0" borderId="4" xfId="0" applyNumberFormat="1" applyFont="1" applyBorder="1"/>
    <xf numFmtId="0" fontId="5" fillId="0" borderId="0" xfId="0" applyFont="1"/>
    <xf numFmtId="0" fontId="4" fillId="0" borderId="14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left" vertical="center" wrapText="1"/>
    </xf>
    <xf numFmtId="4" fontId="4" fillId="0" borderId="15" xfId="0" applyNumberFormat="1" applyFont="1" applyBorder="1"/>
    <xf numFmtId="4" fontId="4" fillId="0" borderId="16" xfId="0" applyNumberFormat="1" applyFont="1" applyBorder="1"/>
    <xf numFmtId="10" fontId="4" fillId="0" borderId="16" xfId="0" applyNumberFormat="1" applyFont="1" applyBorder="1"/>
    <xf numFmtId="10" fontId="0" fillId="0" borderId="0" xfId="0" applyNumberFormat="1"/>
    <xf numFmtId="0" fontId="6" fillId="0" borderId="1" xfId="0" quotePrefix="1" applyFont="1" applyBorder="1" applyAlignment="1">
      <alignment horizontal="center" vertical="center" wrapText="1"/>
    </xf>
    <xf numFmtId="4" fontId="7" fillId="0" borderId="0" xfId="0" applyNumberFormat="1" applyFont="1"/>
    <xf numFmtId="0" fontId="3" fillId="3" borderId="14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10" fontId="3" fillId="3" borderId="16" xfId="0" applyNumberFormat="1" applyFont="1" applyFill="1" applyBorder="1" applyAlignment="1">
      <alignment horizontal="center" vertical="center" wrapText="1"/>
    </xf>
    <xf numFmtId="0" fontId="4" fillId="0" borderId="5" xfId="0" applyFont="1" applyBorder="1"/>
    <xf numFmtId="2" fontId="4" fillId="0" borderId="5" xfId="0" applyNumberFormat="1" applyFont="1" applyBorder="1"/>
    <xf numFmtId="10" fontId="4" fillId="0" borderId="5" xfId="1" applyNumberFormat="1" applyFont="1" applyBorder="1"/>
    <xf numFmtId="0" fontId="4" fillId="0" borderId="8" xfId="0" applyFont="1" applyBorder="1"/>
    <xf numFmtId="2" fontId="4" fillId="0" borderId="8" xfId="0" applyNumberFormat="1" applyFont="1" applyBorder="1"/>
    <xf numFmtId="10" fontId="4" fillId="0" borderId="8" xfId="1" applyNumberFormat="1" applyFont="1" applyBorder="1"/>
    <xf numFmtId="0" fontId="4" fillId="0" borderId="17" xfId="0" applyFont="1" applyBorder="1" applyAlignment="1">
      <alignment horizontal="center" vertical="center" wrapText="1"/>
    </xf>
    <xf numFmtId="0" fontId="4" fillId="0" borderId="17" xfId="0" applyFont="1" applyBorder="1"/>
    <xf numFmtId="2" fontId="4" fillId="0" borderId="17" xfId="0" applyNumberFormat="1" applyFont="1" applyBorder="1"/>
    <xf numFmtId="10" fontId="4" fillId="0" borderId="17" xfId="1" applyNumberFormat="1" applyFont="1" applyBorder="1"/>
    <xf numFmtId="0" fontId="3" fillId="0" borderId="18" xfId="0" applyFont="1" applyBorder="1" applyAlignment="1">
      <alignment horizontal="center" vertical="center" wrapText="1"/>
    </xf>
    <xf numFmtId="0" fontId="3" fillId="0" borderId="18" xfId="0" applyFont="1" applyBorder="1"/>
    <xf numFmtId="4" fontId="3" fillId="0" borderId="19" xfId="0" applyNumberFormat="1" applyFont="1" applyBorder="1"/>
    <xf numFmtId="0" fontId="4" fillId="0" borderId="0" xfId="0" applyFont="1"/>
    <xf numFmtId="10" fontId="4" fillId="0" borderId="0" xfId="1" applyNumberFormat="1" applyFont="1"/>
    <xf numFmtId="0" fontId="3" fillId="0" borderId="1" xfId="0" quotePrefix="1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4" fontId="3" fillId="0" borderId="2" xfId="0" applyNumberFormat="1" applyFont="1" applyBorder="1"/>
    <xf numFmtId="0" fontId="4" fillId="0" borderId="20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left" vertical="center" wrapText="1"/>
    </xf>
    <xf numFmtId="4" fontId="4" fillId="0" borderId="20" xfId="0" applyNumberFormat="1" applyFont="1" applyBorder="1"/>
    <xf numFmtId="4" fontId="4" fillId="0" borderId="21" xfId="0" applyNumberFormat="1" applyFont="1" applyBorder="1"/>
    <xf numFmtId="10" fontId="4" fillId="0" borderId="21" xfId="0" applyNumberFormat="1" applyFont="1" applyBorder="1"/>
    <xf numFmtId="0" fontId="4" fillId="0" borderId="22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left" vertical="center" wrapText="1"/>
    </xf>
    <xf numFmtId="4" fontId="4" fillId="0" borderId="22" xfId="0" applyNumberFormat="1" applyFont="1" applyBorder="1"/>
    <xf numFmtId="4" fontId="4" fillId="0" borderId="23" xfId="0" applyNumberFormat="1" applyFont="1" applyBorder="1"/>
    <xf numFmtId="10" fontId="4" fillId="0" borderId="23" xfId="0" applyNumberFormat="1" applyFont="1" applyBorder="1"/>
    <xf numFmtId="4" fontId="4" fillId="0" borderId="11" xfId="0" applyNumberFormat="1" applyFont="1" applyBorder="1"/>
    <xf numFmtId="0" fontId="4" fillId="0" borderId="18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left" vertical="center" wrapText="1"/>
    </xf>
    <xf numFmtId="4" fontId="4" fillId="0" borderId="18" xfId="0" applyNumberFormat="1" applyFont="1" applyBorder="1"/>
    <xf numFmtId="4" fontId="4" fillId="0" borderId="19" xfId="0" applyNumberFormat="1" applyFont="1" applyBorder="1"/>
    <xf numFmtId="10" fontId="4" fillId="0" borderId="19" xfId="0" applyNumberFormat="1" applyFont="1" applyBorder="1"/>
    <xf numFmtId="0" fontId="6" fillId="0" borderId="0" xfId="0" applyFont="1" applyAlignment="1">
      <alignment horizontal="right"/>
    </xf>
    <xf numFmtId="4" fontId="6" fillId="0" borderId="0" xfId="0" applyNumberFormat="1" applyFont="1"/>
    <xf numFmtId="10" fontId="6" fillId="0" borderId="0" xfId="0" applyNumberFormat="1" applyFont="1"/>
    <xf numFmtId="0" fontId="9" fillId="0" borderId="0" xfId="0" applyFont="1" applyAlignment="1">
      <alignment horizontal="right"/>
    </xf>
    <xf numFmtId="17" fontId="9" fillId="0" borderId="0" xfId="0" quotePrefix="1" applyNumberFormat="1" applyFont="1" applyAlignment="1">
      <alignment horizontal="left"/>
    </xf>
    <xf numFmtId="0" fontId="9" fillId="0" borderId="0" xfId="0" applyFont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iquidaci&#243;n%20Presupuestos%202019%20GV_Intern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rea%20Economico%20Financiera/CONTABILIDAD/2019/CIMCA%202019/04.%20Abril/Bce%20y%20Cta%20rdos%2030.04.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PTO despeses Anual GVA 2019"/>
      <sheetName val="PPTO ing Anual GVA 2019"/>
      <sheetName val="Execu. Ppto. Desp. 01_2019"/>
      <sheetName val="Exec.ppto.ing. 01_2019 GVA"/>
      <sheetName val="Execu. Ppto. Desp. 02_2019 GVA"/>
      <sheetName val="Exec.ppto.ing. 02_2019 GVA"/>
      <sheetName val="Execu. Ppto. Desp. 03_2019"/>
      <sheetName val="Execu. Ppto. Desp. 03_2019 (2)"/>
      <sheetName val="Exec.ppto.ing. 03_2019 GVA (2)"/>
      <sheetName val="Exec.ppto.ing. 03_2019 GVA"/>
      <sheetName val="Execu. Ppto. Desp. 04_2019"/>
      <sheetName val="Exec.ppto.ing. 04_2019 GVA"/>
      <sheetName val="Execu. Ppto. Desp. 05_2019"/>
      <sheetName val="Exec.ppto.ing. 05_2019 GVA"/>
      <sheetName val="Execu. Ppto. Desp. 06_2019"/>
      <sheetName val="Exec.ppto.ing. 06_2019 GVA"/>
    </sheetNames>
    <sheetDataSet>
      <sheetData sheetId="0">
        <row r="4">
          <cell r="D4" t="str">
            <v>Import anual pressupost GV 2019</v>
          </cell>
        </row>
        <row r="5">
          <cell r="D5">
            <v>9031.49</v>
          </cell>
        </row>
        <row r="6">
          <cell r="D6">
            <v>3359.52</v>
          </cell>
        </row>
        <row r="7">
          <cell r="D7">
            <v>2728.06</v>
          </cell>
        </row>
        <row r="8">
          <cell r="D8">
            <v>15119.07</v>
          </cell>
        </row>
        <row r="9">
          <cell r="D9">
            <v>1149.8699999999999</v>
          </cell>
        </row>
        <row r="10">
          <cell r="D10">
            <v>2746.27</v>
          </cell>
        </row>
        <row r="11">
          <cell r="D11">
            <v>951.6</v>
          </cell>
        </row>
        <row r="12">
          <cell r="D12">
            <v>189.8</v>
          </cell>
        </row>
        <row r="13">
          <cell r="D13">
            <v>337.9</v>
          </cell>
        </row>
        <row r="14">
          <cell r="D14">
            <v>1215.8399999999999</v>
          </cell>
        </row>
        <row r="15">
          <cell r="D15">
            <v>1426.44</v>
          </cell>
        </row>
        <row r="16">
          <cell r="D16">
            <v>382.24</v>
          </cell>
        </row>
        <row r="17">
          <cell r="D17">
            <v>522.34</v>
          </cell>
        </row>
        <row r="18">
          <cell r="D18">
            <v>8922.2999999999993</v>
          </cell>
        </row>
        <row r="19">
          <cell r="D19">
            <v>0.27</v>
          </cell>
        </row>
        <row r="20">
          <cell r="D20">
            <v>4.58</v>
          </cell>
        </row>
        <row r="21">
          <cell r="D21">
            <v>4.8499999999999996</v>
          </cell>
        </row>
        <row r="22">
          <cell r="D22">
            <v>16.78</v>
          </cell>
        </row>
        <row r="23">
          <cell r="D23">
            <v>16.78</v>
          </cell>
        </row>
        <row r="25">
          <cell r="D25">
            <v>24062.999999999996</v>
          </cell>
        </row>
      </sheetData>
      <sheetData sheetId="1">
        <row r="4">
          <cell r="D4" t="str">
            <v>Import anual pressupost GV 2019</v>
          </cell>
        </row>
      </sheetData>
      <sheetData sheetId="2" refreshError="1"/>
      <sheetData sheetId="3" refreshError="1"/>
      <sheetData sheetId="4">
        <row r="4">
          <cell r="E4" t="str">
            <v>Import executat Acum Febrer 2019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 refreshError="1"/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>
        <row r="222">
          <cell r="C222">
            <v>10699.61</v>
          </cell>
        </row>
        <row r="243">
          <cell r="C243">
            <v>725801.94</v>
          </cell>
        </row>
        <row r="249">
          <cell r="C249">
            <v>3032272.73</v>
          </cell>
        </row>
        <row r="250">
          <cell r="C250">
            <v>25256.44</v>
          </cell>
        </row>
        <row r="251">
          <cell r="C251">
            <v>92273.3</v>
          </cell>
        </row>
        <row r="252">
          <cell r="C252">
            <v>20070</v>
          </cell>
        </row>
        <row r="253">
          <cell r="C253">
            <v>0</v>
          </cell>
        </row>
        <row r="254">
          <cell r="C254">
            <v>14152.58</v>
          </cell>
        </row>
        <row r="255">
          <cell r="C255">
            <v>1000</v>
          </cell>
        </row>
        <row r="256">
          <cell r="C256">
            <v>4499.96</v>
          </cell>
        </row>
        <row r="257">
          <cell r="C257">
            <v>0</v>
          </cell>
        </row>
        <row r="258">
          <cell r="C258">
            <v>199351.37</v>
          </cell>
        </row>
        <row r="259">
          <cell r="C259">
            <v>532970.54</v>
          </cell>
        </row>
        <row r="260">
          <cell r="C260">
            <v>63966.02</v>
          </cell>
        </row>
        <row r="261">
          <cell r="C261">
            <v>42143.040000000001</v>
          </cell>
        </row>
        <row r="266">
          <cell r="C266">
            <v>937052.5</v>
          </cell>
        </row>
        <row r="267">
          <cell r="C267">
            <v>6506.63</v>
          </cell>
        </row>
        <row r="268">
          <cell r="C268">
            <v>30276.880000000001</v>
          </cell>
        </row>
        <row r="269">
          <cell r="C269">
            <v>6626.04</v>
          </cell>
        </row>
        <row r="270">
          <cell r="C270">
            <v>0</v>
          </cell>
        </row>
        <row r="271">
          <cell r="C271">
            <v>2650.65</v>
          </cell>
        </row>
        <row r="272">
          <cell r="C272">
            <v>326</v>
          </cell>
        </row>
        <row r="273">
          <cell r="C273">
            <v>1326.85</v>
          </cell>
        </row>
        <row r="274">
          <cell r="C274">
            <v>0</v>
          </cell>
        </row>
        <row r="275">
          <cell r="C275">
            <v>17111.13</v>
          </cell>
        </row>
        <row r="276">
          <cell r="C276">
            <v>55600.75</v>
          </cell>
        </row>
        <row r="277">
          <cell r="C277">
            <v>23162.93</v>
          </cell>
        </row>
        <row r="278">
          <cell r="C278">
            <v>1081.29</v>
          </cell>
        </row>
        <row r="296">
          <cell r="C296">
            <v>152061.92000000001</v>
          </cell>
        </row>
        <row r="300">
          <cell r="C300">
            <v>403877.87</v>
          </cell>
        </row>
        <row r="301">
          <cell r="C301">
            <v>11849.25</v>
          </cell>
        </row>
        <row r="302">
          <cell r="C302">
            <v>612993.30000000005</v>
          </cell>
        </row>
        <row r="303">
          <cell r="C303">
            <v>18320.45</v>
          </cell>
        </row>
        <row r="304">
          <cell r="C304">
            <v>174170.11</v>
          </cell>
        </row>
        <row r="305">
          <cell r="C305">
            <v>107848.53</v>
          </cell>
        </row>
        <row r="306">
          <cell r="C306">
            <v>42483.48</v>
          </cell>
        </row>
        <row r="307">
          <cell r="C307">
            <v>156033.5</v>
          </cell>
        </row>
        <row r="308">
          <cell r="C308">
            <v>2176.31</v>
          </cell>
        </row>
        <row r="309">
          <cell r="C309">
            <v>83865.58</v>
          </cell>
        </row>
        <row r="310">
          <cell r="C310">
            <v>294894.71999999997</v>
          </cell>
        </row>
        <row r="311">
          <cell r="C311">
            <v>27713.46</v>
          </cell>
        </row>
        <row r="312">
          <cell r="C312">
            <v>1138.9100000000001</v>
          </cell>
        </row>
        <row r="313">
          <cell r="C313">
            <v>508.41</v>
          </cell>
        </row>
        <row r="315">
          <cell r="C315">
            <v>188.88</v>
          </cell>
        </row>
        <row r="322">
          <cell r="C322">
            <v>0</v>
          </cell>
        </row>
        <row r="381">
          <cell r="C381">
            <v>1878.61</v>
          </cell>
        </row>
        <row r="403">
          <cell r="C403">
            <v>0</v>
          </cell>
        </row>
        <row r="411">
          <cell r="C411">
            <v>585.58000000000004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431924-6DFD-4C0A-926F-79D3BF042838}">
  <sheetPr>
    <pageSetUpPr fitToPage="1"/>
  </sheetPr>
  <dimension ref="A2:F41"/>
  <sheetViews>
    <sheetView tabSelected="1" workbookViewId="0">
      <pane xSplit="1" ySplit="4" topLeftCell="B23" activePane="bottomRight" state="frozen"/>
      <selection activeCell="E28" sqref="E28"/>
      <selection pane="topRight" activeCell="E28" sqref="E28"/>
      <selection pane="bottomLeft" activeCell="E28" sqref="E28"/>
      <selection pane="bottomRight" activeCell="C39" sqref="C39:D41"/>
    </sheetView>
  </sheetViews>
  <sheetFormatPr baseColWidth="10" defaultRowHeight="12.75" x14ac:dyDescent="0.2"/>
  <cols>
    <col min="1" max="1" width="14.140625" customWidth="1"/>
    <col min="2" max="2" width="62.140625" customWidth="1"/>
    <col min="3" max="3" width="17.28515625" customWidth="1"/>
    <col min="4" max="4" width="16.7109375" customWidth="1"/>
    <col min="5" max="5" width="16.85546875" bestFit="1" customWidth="1"/>
    <col min="6" max="6" width="14.28515625" customWidth="1"/>
  </cols>
  <sheetData>
    <row r="2" spans="1:6" ht="23.25" customHeight="1" x14ac:dyDescent="0.2">
      <c r="A2" s="1" t="s">
        <v>0</v>
      </c>
      <c r="B2" s="1"/>
      <c r="C2" s="1"/>
      <c r="D2" s="1"/>
      <c r="E2" s="1"/>
    </row>
    <row r="3" spans="1:6" ht="17.25" customHeight="1" thickBot="1" x14ac:dyDescent="0.25">
      <c r="C3" s="2" t="s">
        <v>1</v>
      </c>
    </row>
    <row r="4" spans="1:6" ht="45" customHeight="1" thickBot="1" x14ac:dyDescent="0.25">
      <c r="A4" s="3" t="s">
        <v>2</v>
      </c>
      <c r="B4" s="3" t="s">
        <v>3</v>
      </c>
      <c r="C4" s="4" t="str">
        <f>+'[1]PPTO despeses Anual GVA 2019'!D4</f>
        <v>Import anual pressupost GV 2019</v>
      </c>
      <c r="D4" s="4" t="s">
        <v>4</v>
      </c>
      <c r="E4" s="5" t="s">
        <v>5</v>
      </c>
      <c r="F4" s="6" t="s">
        <v>6</v>
      </c>
    </row>
    <row r="5" spans="1:6" ht="14.25" x14ac:dyDescent="0.2">
      <c r="A5" s="7">
        <v>130</v>
      </c>
      <c r="B5" s="8" t="s">
        <v>7</v>
      </c>
      <c r="C5" s="9">
        <f>+'[1]PPTO despeses Anual GVA 2019'!D5</f>
        <v>9031.49</v>
      </c>
      <c r="D5" s="9">
        <f>+[2]Hoja1!$C$249/1000</f>
        <v>3032.2727300000001</v>
      </c>
      <c r="E5" s="10">
        <f>+C5-D5</f>
        <v>5999.2172699999992</v>
      </c>
      <c r="F5" s="11">
        <f>+D5/C5</f>
        <v>0.33574445966280209</v>
      </c>
    </row>
    <row r="6" spans="1:6" ht="14.25" x14ac:dyDescent="0.2">
      <c r="A6" s="12">
        <v>143</v>
      </c>
      <c r="B6" s="13" t="s">
        <v>8</v>
      </c>
      <c r="C6" s="14">
        <f>+'[1]PPTO despeses Anual GVA 2019'!D6</f>
        <v>3359.52</v>
      </c>
      <c r="D6" s="14">
        <f>+SUM([2]Hoja1!$C$250:$C$261)/1000</f>
        <v>995.68325000000004</v>
      </c>
      <c r="E6" s="15">
        <f t="shared" ref="E6:E25" si="0">+C6-D6</f>
        <v>2363.8367499999999</v>
      </c>
      <c r="F6" s="16">
        <f t="shared" ref="F6:F25" si="1">+D6/C6</f>
        <v>0.29637664011525455</v>
      </c>
    </row>
    <row r="7" spans="1:6" ht="15" thickBot="1" x14ac:dyDescent="0.25">
      <c r="A7" s="17">
        <v>160</v>
      </c>
      <c r="B7" s="18" t="s">
        <v>9</v>
      </c>
      <c r="C7" s="19">
        <f>+'[1]PPTO despeses Anual GVA 2019'!D7</f>
        <v>2728.06</v>
      </c>
      <c r="D7" s="19">
        <f>+SUM([2]Hoja1!$C$266:$C$276)/1000</f>
        <v>1057.4774300000001</v>
      </c>
      <c r="E7" s="20">
        <f t="shared" si="0"/>
        <v>1670.5825699999998</v>
      </c>
      <c r="F7" s="21">
        <f t="shared" si="1"/>
        <v>0.38762982852283312</v>
      </c>
    </row>
    <row r="8" spans="1:6" s="26" customFormat="1" ht="15.75" thickBot="1" x14ac:dyDescent="0.3">
      <c r="A8" s="22"/>
      <c r="B8" s="23" t="s">
        <v>10</v>
      </c>
      <c r="C8" s="24">
        <f>+'[1]PPTO despeses Anual GVA 2019'!D8</f>
        <v>15119.07</v>
      </c>
      <c r="D8" s="24">
        <f>SUM(D5:D7)</f>
        <v>5085.4334100000005</v>
      </c>
      <c r="E8" s="24">
        <f t="shared" si="0"/>
        <v>10033.636589999998</v>
      </c>
      <c r="F8" s="25">
        <f t="shared" si="1"/>
        <v>0.33635887723252822</v>
      </c>
    </row>
    <row r="9" spans="1:6" ht="14.25" x14ac:dyDescent="0.2">
      <c r="A9" s="7">
        <v>202</v>
      </c>
      <c r="B9" s="8" t="s">
        <v>11</v>
      </c>
      <c r="C9" s="9">
        <f>+'[1]PPTO despeses Anual GVA 2019'!D9</f>
        <v>1149.8699999999999</v>
      </c>
      <c r="D9" s="9">
        <f>+[2]Hoja1!$C$300/1000</f>
        <v>403.87786999999997</v>
      </c>
      <c r="E9" s="10">
        <f t="shared" si="0"/>
        <v>745.99212999999986</v>
      </c>
      <c r="F9" s="11">
        <f t="shared" si="1"/>
        <v>0.35123785297468413</v>
      </c>
    </row>
    <row r="10" spans="1:6" ht="14.25" x14ac:dyDescent="0.2">
      <c r="A10" s="12">
        <v>213</v>
      </c>
      <c r="B10" s="13" t="s">
        <v>12</v>
      </c>
      <c r="C10" s="14">
        <f>+'[1]PPTO despeses Anual GVA 2019'!D10</f>
        <v>2746.27</v>
      </c>
      <c r="D10" s="14">
        <f>+SUM([2]Hoja1!$C$301:$C$304)/1000</f>
        <v>817.33311000000003</v>
      </c>
      <c r="E10" s="15">
        <f t="shared" si="0"/>
        <v>1928.9368899999999</v>
      </c>
      <c r="F10" s="16">
        <f t="shared" si="1"/>
        <v>0.29761571513361762</v>
      </c>
    </row>
    <row r="11" spans="1:6" ht="14.25" x14ac:dyDescent="0.2">
      <c r="A11" s="12">
        <v>221</v>
      </c>
      <c r="B11" s="13" t="s">
        <v>13</v>
      </c>
      <c r="C11" s="14">
        <f>+'[1]PPTO despeses Anual GVA 2019'!D11</f>
        <v>951.6</v>
      </c>
      <c r="D11" s="14">
        <f>+[2]Hoja1!$C$310/1000</f>
        <v>294.89471999999995</v>
      </c>
      <c r="E11" s="15">
        <f t="shared" si="0"/>
        <v>656.70528000000013</v>
      </c>
      <c r="F11" s="16">
        <f t="shared" si="1"/>
        <v>0.30989356872635554</v>
      </c>
    </row>
    <row r="12" spans="1:6" ht="14.25" x14ac:dyDescent="0.2">
      <c r="A12" s="12">
        <v>223</v>
      </c>
      <c r="B12" s="13" t="s">
        <v>14</v>
      </c>
      <c r="C12" s="14">
        <f>+'[1]PPTO despeses Anual GVA 2019'!D12</f>
        <v>189.8</v>
      </c>
      <c r="D12" s="14">
        <f>+[2]Hoja1!$C$306/1000</f>
        <v>42.48348</v>
      </c>
      <c r="E12" s="15">
        <f t="shared" si="0"/>
        <v>147.31652000000003</v>
      </c>
      <c r="F12" s="16">
        <f t="shared" si="1"/>
        <v>0.22383287671232877</v>
      </c>
    </row>
    <row r="13" spans="1:6" ht="14.25" x14ac:dyDescent="0.2">
      <c r="A13" s="12">
        <v>224</v>
      </c>
      <c r="B13" s="13" t="s">
        <v>15</v>
      </c>
      <c r="C13" s="14">
        <f>+'[1]PPTO despeses Anual GVA 2019'!D13</f>
        <v>337.9</v>
      </c>
      <c r="D13" s="14">
        <f>+[2]Hoja1!$C$307/1000</f>
        <v>156.0335</v>
      </c>
      <c r="E13" s="15">
        <f t="shared" si="0"/>
        <v>181.86649999999997</v>
      </c>
      <c r="F13" s="16">
        <f t="shared" si="1"/>
        <v>0.46177419354838711</v>
      </c>
    </row>
    <row r="14" spans="1:6" ht="14.25" x14ac:dyDescent="0.2">
      <c r="A14" s="12">
        <v>226</v>
      </c>
      <c r="B14" s="13" t="s">
        <v>16</v>
      </c>
      <c r="C14" s="14">
        <f>+'[1]PPTO despeses Anual GVA 2019'!D14</f>
        <v>1215.8399999999999</v>
      </c>
      <c r="D14" s="14">
        <f>+[2]Hoja1!$C$305/1000+[2]Hoja1!$C$308/1000+SUM([2]Hoja1!$C$311:$C$313)/1000+[2]Hoja1!$C$315/1000+SUM([2]Hoja1!$C$277:$C$278)/1000+[2]Hoja1!$C$411/1000</f>
        <v>164.40430000000001</v>
      </c>
      <c r="E14" s="15">
        <f t="shared" si="0"/>
        <v>1051.4357</v>
      </c>
      <c r="F14" s="16">
        <f t="shared" si="1"/>
        <v>0.1352186965390183</v>
      </c>
    </row>
    <row r="15" spans="1:6" ht="14.25" x14ac:dyDescent="0.2">
      <c r="A15" s="12">
        <v>227</v>
      </c>
      <c r="B15" s="13" t="s">
        <v>17</v>
      </c>
      <c r="C15" s="14">
        <f>+'[1]PPTO despeses Anual GVA 2019'!D15</f>
        <v>1426.44</v>
      </c>
      <c r="D15" s="14">
        <f>+[2]Hoja1!$C$243/1000</f>
        <v>725.80193999999995</v>
      </c>
      <c r="E15" s="15">
        <f t="shared" si="0"/>
        <v>700.63806000000011</v>
      </c>
      <c r="F15" s="16">
        <f t="shared" si="1"/>
        <v>0.50882051821317398</v>
      </c>
    </row>
    <row r="16" spans="1:6" ht="14.25" x14ac:dyDescent="0.2">
      <c r="A16" s="12">
        <v>249</v>
      </c>
      <c r="B16" s="13" t="s">
        <v>18</v>
      </c>
      <c r="C16" s="14">
        <f>+'[1]PPTO despeses Anual GVA 2019'!D16</f>
        <v>382.24</v>
      </c>
      <c r="D16" s="14">
        <f>+[2]Hoja1!$C$309/1000</f>
        <v>83.865580000000008</v>
      </c>
      <c r="E16" s="15">
        <f t="shared" si="0"/>
        <v>298.37441999999999</v>
      </c>
      <c r="F16" s="16">
        <f t="shared" si="1"/>
        <v>0.21940555671829218</v>
      </c>
    </row>
    <row r="17" spans="1:6" ht="15" thickBot="1" x14ac:dyDescent="0.25">
      <c r="A17" s="17">
        <v>290</v>
      </c>
      <c r="B17" s="18" t="s">
        <v>19</v>
      </c>
      <c r="C17" s="19">
        <f>+'[1]PPTO despeses Anual GVA 2019'!D17</f>
        <v>522.34</v>
      </c>
      <c r="D17" s="19">
        <f>+[2]Hoja1!$C$296/1000+[2]Hoja1!$C$322/1000+[2]Hoja1!$C$403/1000</f>
        <v>152.06192000000001</v>
      </c>
      <c r="E17" s="20">
        <f t="shared" si="0"/>
        <v>370.27808000000005</v>
      </c>
      <c r="F17" s="21">
        <f t="shared" si="1"/>
        <v>0.29111674388329439</v>
      </c>
    </row>
    <row r="18" spans="1:6" s="26" customFormat="1" ht="15.75" thickBot="1" x14ac:dyDescent="0.3">
      <c r="A18" s="22"/>
      <c r="B18" s="23" t="s">
        <v>20</v>
      </c>
      <c r="C18" s="24">
        <f>+'[1]PPTO despeses Anual GVA 2019'!D18</f>
        <v>8922.2999999999993</v>
      </c>
      <c r="D18" s="24">
        <f>SUM(D9:D17)</f>
        <v>2840.7564200000002</v>
      </c>
      <c r="E18" s="24">
        <f t="shared" si="0"/>
        <v>6081.5435799999996</v>
      </c>
      <c r="F18" s="25">
        <f t="shared" si="1"/>
        <v>0.3183883550205665</v>
      </c>
    </row>
    <row r="19" spans="1:6" ht="14.25" x14ac:dyDescent="0.2">
      <c r="A19" s="7">
        <v>310</v>
      </c>
      <c r="B19" s="8" t="s">
        <v>21</v>
      </c>
      <c r="C19" s="9">
        <f>+'[1]PPTO despeses Anual GVA 2019'!D19</f>
        <v>0.27</v>
      </c>
      <c r="D19" s="9">
        <v>0</v>
      </c>
      <c r="E19" s="10">
        <f t="shared" si="0"/>
        <v>0.27</v>
      </c>
      <c r="F19" s="11">
        <f t="shared" si="1"/>
        <v>0</v>
      </c>
    </row>
    <row r="20" spans="1:6" ht="15" thickBot="1" x14ac:dyDescent="0.25">
      <c r="A20" s="17">
        <v>359</v>
      </c>
      <c r="B20" s="18" t="s">
        <v>22</v>
      </c>
      <c r="C20" s="19">
        <f>+'[1]PPTO despeses Anual GVA 2019'!D20</f>
        <v>4.58</v>
      </c>
      <c r="D20" s="19">
        <f>+[2]Hoja1!$C$381/1000</f>
        <v>1.8786099999999999</v>
      </c>
      <c r="E20" s="20">
        <f t="shared" si="0"/>
        <v>2.70139</v>
      </c>
      <c r="F20" s="21">
        <f t="shared" si="1"/>
        <v>0.41017685589519648</v>
      </c>
    </row>
    <row r="21" spans="1:6" s="26" customFormat="1" ht="15.75" thickBot="1" x14ac:dyDescent="0.3">
      <c r="A21" s="22"/>
      <c r="B21" s="23" t="s">
        <v>23</v>
      </c>
      <c r="C21" s="24">
        <f>+'[1]PPTO despeses Anual GVA 2019'!D21</f>
        <v>4.8499999999999996</v>
      </c>
      <c r="D21" s="24">
        <f>SUM(D19:D20)</f>
        <v>1.8786099999999999</v>
      </c>
      <c r="E21" s="24">
        <f t="shared" si="0"/>
        <v>2.9713899999999995</v>
      </c>
      <c r="F21" s="25">
        <f t="shared" si="1"/>
        <v>0.38734226804123711</v>
      </c>
    </row>
    <row r="22" spans="1:6" ht="15" thickBot="1" x14ac:dyDescent="0.25">
      <c r="A22" s="27">
        <v>481</v>
      </c>
      <c r="B22" s="28" t="s">
        <v>24</v>
      </c>
      <c r="C22" s="29">
        <f>+'[1]PPTO despeses Anual GVA 2019'!D22</f>
        <v>16.78</v>
      </c>
      <c r="D22" s="29">
        <f>+[2]Hoja1!$C$222/1000</f>
        <v>10.69961</v>
      </c>
      <c r="E22" s="30">
        <f t="shared" si="0"/>
        <v>6.0803900000000013</v>
      </c>
      <c r="F22" s="31">
        <f t="shared" si="1"/>
        <v>0.63764064362336104</v>
      </c>
    </row>
    <row r="23" spans="1:6" s="26" customFormat="1" ht="15.75" thickBot="1" x14ac:dyDescent="0.3">
      <c r="A23" s="22"/>
      <c r="B23" s="23" t="s">
        <v>25</v>
      </c>
      <c r="C23" s="24">
        <f>+'[1]PPTO despeses Anual GVA 2019'!D23</f>
        <v>16.78</v>
      </c>
      <c r="D23" s="24">
        <f>SUM(D22)</f>
        <v>10.69961</v>
      </c>
      <c r="E23" s="24">
        <f t="shared" si="0"/>
        <v>6.0803900000000013</v>
      </c>
      <c r="F23" s="25">
        <f t="shared" si="1"/>
        <v>0.63764064362336104</v>
      </c>
    </row>
    <row r="24" spans="1:6" ht="13.5" thickBot="1" x14ac:dyDescent="0.25">
      <c r="F24" s="32"/>
    </row>
    <row r="25" spans="1:6" ht="16.5" thickBot="1" x14ac:dyDescent="0.3">
      <c r="B25" s="33" t="s">
        <v>26</v>
      </c>
      <c r="C25" s="24">
        <f>+'[1]PPTO despeses Anual GVA 2019'!D25</f>
        <v>24062.999999999996</v>
      </c>
      <c r="D25" s="24">
        <f>+D8+D18+D21+D23</f>
        <v>7938.7680500000006</v>
      </c>
      <c r="E25" s="24">
        <f t="shared" si="0"/>
        <v>16124.231949999996</v>
      </c>
      <c r="F25" s="25">
        <f t="shared" si="1"/>
        <v>0.32991597265511374</v>
      </c>
    </row>
    <row r="27" spans="1:6" x14ac:dyDescent="0.2">
      <c r="D27" s="34"/>
    </row>
    <row r="28" spans="1:6" ht="13.5" thickBot="1" x14ac:dyDescent="0.25"/>
    <row r="29" spans="1:6" ht="45.75" thickBot="1" x14ac:dyDescent="0.25">
      <c r="A29" s="35" t="s">
        <v>2</v>
      </c>
      <c r="B29" s="35" t="s">
        <v>3</v>
      </c>
      <c r="C29" s="36" t="str">
        <f>+C4</f>
        <v>Import anual pressupost GV 2019</v>
      </c>
      <c r="D29" s="36" t="str">
        <f>+D4</f>
        <v>Import executat Acum abril 2019</v>
      </c>
      <c r="E29" s="37" t="str">
        <f>+E4</f>
        <v>Diferència Ppto  vs. execució exercici 2019</v>
      </c>
      <c r="F29" s="38" t="str">
        <f>+F4</f>
        <v>Grau d'execució</v>
      </c>
    </row>
    <row r="30" spans="1:6" ht="14.25" x14ac:dyDescent="0.2">
      <c r="A30" s="7">
        <v>623</v>
      </c>
      <c r="B30" s="39" t="s">
        <v>27</v>
      </c>
      <c r="C30" s="39">
        <v>233.88</v>
      </c>
      <c r="D30" s="40">
        <f>400.6/1000</f>
        <v>0.40060000000000001</v>
      </c>
      <c r="E30" s="40">
        <f>+C30-D30</f>
        <v>233.4794</v>
      </c>
      <c r="F30" s="41">
        <f>+D30/C30</f>
        <v>1.7128441936035575E-3</v>
      </c>
    </row>
    <row r="31" spans="1:6" ht="14.25" x14ac:dyDescent="0.2">
      <c r="A31" s="12">
        <v>625</v>
      </c>
      <c r="B31" s="42" t="s">
        <v>28</v>
      </c>
      <c r="C31" s="42">
        <v>45.92</v>
      </c>
      <c r="D31" s="43">
        <f>1548.45/1000</f>
        <v>1.5484500000000001</v>
      </c>
      <c r="E31" s="43">
        <f>+C31-D31</f>
        <v>44.371549999999999</v>
      </c>
      <c r="F31" s="44">
        <f>+D31/C31</f>
        <v>3.3720601045296165E-2</v>
      </c>
    </row>
    <row r="32" spans="1:6" ht="14.25" x14ac:dyDescent="0.2">
      <c r="A32" s="12">
        <v>628</v>
      </c>
      <c r="B32" s="42" t="s">
        <v>29</v>
      </c>
      <c r="C32" s="42">
        <v>46.92</v>
      </c>
      <c r="D32" s="43">
        <f>2621.39/1000+4547.43/1000+317.68/1000</f>
        <v>7.4865000000000004</v>
      </c>
      <c r="E32" s="43">
        <f>+C32-D32</f>
        <v>39.433500000000002</v>
      </c>
      <c r="F32" s="44">
        <f>+D32/C32</f>
        <v>0.15955882352941178</v>
      </c>
    </row>
    <row r="33" spans="1:6" ht="15" thickBot="1" x14ac:dyDescent="0.25">
      <c r="A33" s="45">
        <v>645</v>
      </c>
      <c r="B33" s="46" t="s">
        <v>30</v>
      </c>
      <c r="C33" s="46">
        <v>31.6</v>
      </c>
      <c r="D33" s="47">
        <v>0</v>
      </c>
      <c r="E33" s="47">
        <f>+C33-D33</f>
        <v>31.6</v>
      </c>
      <c r="F33" s="48">
        <f>+D33/C33</f>
        <v>0</v>
      </c>
    </row>
    <row r="34" spans="1:6" ht="15.75" thickBot="1" x14ac:dyDescent="0.3">
      <c r="A34" s="49"/>
      <c r="B34" s="50" t="s">
        <v>31</v>
      </c>
      <c r="C34" s="51">
        <f>SUM(C30:C33)</f>
        <v>358.32000000000005</v>
      </c>
      <c r="D34" s="51">
        <f>SUM(D30:D33)</f>
        <v>9.435550000000001</v>
      </c>
      <c r="E34" s="51">
        <f>SUM(E30:E33)</f>
        <v>348.88445000000002</v>
      </c>
      <c r="F34" s="25">
        <f t="shared" ref="F34" si="2">+D34/C34</f>
        <v>2.633274726501451E-2</v>
      </c>
    </row>
    <row r="35" spans="1:6" ht="15" thickBot="1" x14ac:dyDescent="0.25">
      <c r="A35" s="52"/>
      <c r="B35" s="52"/>
      <c r="C35" s="52"/>
      <c r="D35" s="52"/>
      <c r="E35" s="52"/>
      <c r="F35" s="53"/>
    </row>
    <row r="36" spans="1:6" ht="15.75" thickBot="1" x14ac:dyDescent="0.3">
      <c r="A36" s="52"/>
      <c r="B36" s="54" t="s">
        <v>26</v>
      </c>
      <c r="C36" s="24">
        <f>+C25+C34</f>
        <v>24421.319999999996</v>
      </c>
      <c r="D36" s="24">
        <f>+D25+D34</f>
        <v>7948.2036000000007</v>
      </c>
      <c r="E36" s="24">
        <f>+E25+E34</f>
        <v>16473.116399999995</v>
      </c>
      <c r="F36" s="25">
        <f t="shared" ref="F36" si="3">+D36/C36</f>
        <v>0.32546167037653995</v>
      </c>
    </row>
    <row r="39" spans="1:6" x14ac:dyDescent="0.2">
      <c r="C39" s="76" t="s">
        <v>48</v>
      </c>
      <c r="D39" s="77" t="s">
        <v>53</v>
      </c>
    </row>
    <row r="40" spans="1:6" x14ac:dyDescent="0.2">
      <c r="C40" s="76" t="s">
        <v>49</v>
      </c>
      <c r="D40" s="78" t="s">
        <v>50</v>
      </c>
    </row>
    <row r="41" spans="1:6" x14ac:dyDescent="0.2">
      <c r="C41" s="76" t="s">
        <v>51</v>
      </c>
      <c r="D41" s="78" t="s">
        <v>52</v>
      </c>
    </row>
  </sheetData>
  <mergeCells count="1">
    <mergeCell ref="A2:E2"/>
  </mergeCells>
  <pageMargins left="0.70866141732283472" right="0.70866141732283472" top="0.74803149606299213" bottom="0.74803149606299213" header="0.31496062992125984" footer="0.31496062992125984"/>
  <pageSetup paperSize="9" scale="61" orientation="portrait" r:id="rId1"/>
  <headerFooter>
    <oddHeader>&amp;A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0F46DA-2935-471C-A4B6-5C02BA512316}">
  <sheetPr>
    <pageSetUpPr fitToPage="1"/>
  </sheetPr>
  <dimension ref="A2:F25"/>
  <sheetViews>
    <sheetView zoomScaleNormal="100" workbookViewId="0">
      <pane xSplit="1" ySplit="4" topLeftCell="B5" activePane="bottomRight" state="frozen"/>
      <selection activeCell="E22" sqref="E22"/>
      <selection pane="topRight" activeCell="E22" sqref="E22"/>
      <selection pane="bottomLeft" activeCell="E22" sqref="E22"/>
      <selection pane="bottomRight" activeCell="D13" sqref="D13"/>
    </sheetView>
  </sheetViews>
  <sheetFormatPr baseColWidth="10" defaultRowHeight="12.75" x14ac:dyDescent="0.2"/>
  <cols>
    <col min="1" max="1" width="10" bestFit="1" customWidth="1"/>
    <col min="2" max="2" width="61.7109375" customWidth="1"/>
    <col min="3" max="3" width="17.28515625" customWidth="1"/>
    <col min="4" max="4" width="15.7109375" customWidth="1"/>
    <col min="5" max="5" width="12.7109375" customWidth="1"/>
    <col min="6" max="6" width="13.5703125" style="32" customWidth="1"/>
    <col min="8" max="8" width="16.42578125" bestFit="1" customWidth="1"/>
  </cols>
  <sheetData>
    <row r="2" spans="1:6" ht="23.25" customHeight="1" x14ac:dyDescent="0.2">
      <c r="A2" s="1" t="s">
        <v>32</v>
      </c>
      <c r="B2" s="1"/>
      <c r="C2" s="1"/>
      <c r="D2" s="1"/>
      <c r="E2" s="1"/>
      <c r="F2" s="1"/>
    </row>
    <row r="3" spans="1:6" ht="13.5" thickBot="1" x14ac:dyDescent="0.25">
      <c r="C3" s="2" t="s">
        <v>1</v>
      </c>
    </row>
    <row r="4" spans="1:6" ht="60.75" customHeight="1" thickBot="1" x14ac:dyDescent="0.25">
      <c r="A4" s="3" t="s">
        <v>33</v>
      </c>
      <c r="B4" s="3" t="s">
        <v>34</v>
      </c>
      <c r="C4" s="3" t="s">
        <v>54</v>
      </c>
      <c r="D4" s="3" t="s">
        <v>4</v>
      </c>
      <c r="E4" s="5" t="s">
        <v>5</v>
      </c>
      <c r="F4" s="6" t="s">
        <v>6</v>
      </c>
    </row>
    <row r="5" spans="1:6" s="26" customFormat="1" ht="15.75" thickBot="1" x14ac:dyDescent="0.3">
      <c r="A5" s="22">
        <v>31101</v>
      </c>
      <c r="B5" s="55" t="s">
        <v>35</v>
      </c>
      <c r="C5" s="56">
        <v>3400</v>
      </c>
      <c r="D5" s="56">
        <v>1138.4511</v>
      </c>
      <c r="E5" s="24">
        <v>2261.5488999999998</v>
      </c>
      <c r="F5" s="25">
        <v>0.33483855882352942</v>
      </c>
    </row>
    <row r="6" spans="1:6" ht="15" thickBot="1" x14ac:dyDescent="0.25">
      <c r="A6" s="57"/>
      <c r="B6" s="58" t="s">
        <v>36</v>
      </c>
      <c r="C6" s="59">
        <v>3400</v>
      </c>
      <c r="D6" s="59">
        <v>1138.4511</v>
      </c>
      <c r="E6" s="60">
        <v>2261.5488999999998</v>
      </c>
      <c r="F6" s="61">
        <v>0.33483855882352942</v>
      </c>
    </row>
    <row r="7" spans="1:6" s="26" customFormat="1" ht="15.75" thickBot="1" x14ac:dyDescent="0.3">
      <c r="A7" s="22">
        <v>39099</v>
      </c>
      <c r="B7" s="55" t="s">
        <v>37</v>
      </c>
      <c r="C7" s="56">
        <v>2125.91</v>
      </c>
      <c r="D7" s="56">
        <v>251.49686</v>
      </c>
      <c r="E7" s="24">
        <v>1874.4131399999999</v>
      </c>
      <c r="F7" s="25">
        <v>0.11830080295026602</v>
      </c>
    </row>
    <row r="8" spans="1:6" ht="14.25" x14ac:dyDescent="0.2">
      <c r="A8" s="62"/>
      <c r="B8" s="63" t="s">
        <v>38</v>
      </c>
      <c r="C8" s="64">
        <v>1425.91</v>
      </c>
      <c r="D8" s="64">
        <v>187.62585999999999</v>
      </c>
      <c r="E8" s="65">
        <v>1238.2841400000002</v>
      </c>
      <c r="F8" s="66">
        <v>0.13158324157906179</v>
      </c>
    </row>
    <row r="9" spans="1:6" ht="15" thickBot="1" x14ac:dyDescent="0.25">
      <c r="A9" s="17"/>
      <c r="B9" s="18" t="s">
        <v>39</v>
      </c>
      <c r="C9" s="67">
        <v>700</v>
      </c>
      <c r="D9" s="67">
        <v>63.871000000000002</v>
      </c>
      <c r="E9" s="20">
        <v>636.12900000000002</v>
      </c>
      <c r="F9" s="21">
        <v>9.1244285714285722E-2</v>
      </c>
    </row>
    <row r="10" spans="1:6" s="26" customFormat="1" ht="15.75" thickBot="1" x14ac:dyDescent="0.3">
      <c r="A10" s="22">
        <v>40200</v>
      </c>
      <c r="B10" s="55" t="s">
        <v>40</v>
      </c>
      <c r="C10" s="56">
        <v>630</v>
      </c>
      <c r="D10" s="56">
        <v>200</v>
      </c>
      <c r="E10" s="24">
        <v>430</v>
      </c>
      <c r="F10" s="25">
        <v>0.31746031746031744</v>
      </c>
    </row>
    <row r="11" spans="1:6" ht="15" thickBot="1" x14ac:dyDescent="0.25">
      <c r="A11" s="57"/>
      <c r="B11" s="58" t="s">
        <v>41</v>
      </c>
      <c r="C11" s="59">
        <v>630</v>
      </c>
      <c r="D11" s="59">
        <v>200</v>
      </c>
      <c r="E11" s="60">
        <v>430</v>
      </c>
      <c r="F11" s="61">
        <v>0.31746031746031744</v>
      </c>
    </row>
    <row r="12" spans="1:6" s="26" customFormat="1" ht="15.75" thickBot="1" x14ac:dyDescent="0.3">
      <c r="A12" s="22">
        <v>43000</v>
      </c>
      <c r="B12" s="55" t="s">
        <v>42</v>
      </c>
      <c r="C12" s="56">
        <v>16355.09</v>
      </c>
      <c r="D12" s="56">
        <v>5551.8853499999996</v>
      </c>
      <c r="E12" s="24">
        <v>10803.20465</v>
      </c>
      <c r="F12" s="25">
        <v>0.33945917448329538</v>
      </c>
    </row>
    <row r="13" spans="1:6" ht="15" thickBot="1" x14ac:dyDescent="0.25">
      <c r="A13" s="57"/>
      <c r="B13" s="58" t="s">
        <v>41</v>
      </c>
      <c r="C13" s="59">
        <v>16355.09</v>
      </c>
      <c r="D13" s="59">
        <v>5551.8853499999996</v>
      </c>
      <c r="E13" s="60">
        <v>10803.20465</v>
      </c>
      <c r="F13" s="61">
        <v>0.33945917448329538</v>
      </c>
    </row>
    <row r="14" spans="1:6" s="26" customFormat="1" ht="15.75" thickBot="1" x14ac:dyDescent="0.3">
      <c r="A14" s="22">
        <v>52000</v>
      </c>
      <c r="B14" s="55" t="s">
        <v>43</v>
      </c>
      <c r="C14" s="56">
        <v>2</v>
      </c>
      <c r="D14" s="56">
        <v>0</v>
      </c>
      <c r="E14" s="24">
        <v>2</v>
      </c>
      <c r="F14" s="25">
        <v>0</v>
      </c>
    </row>
    <row r="15" spans="1:6" ht="15" thickBot="1" x14ac:dyDescent="0.25">
      <c r="A15" s="57"/>
      <c r="B15" s="58" t="s">
        <v>44</v>
      </c>
      <c r="C15" s="59">
        <v>2</v>
      </c>
      <c r="D15" s="59">
        <v>0</v>
      </c>
      <c r="E15" s="60">
        <v>2</v>
      </c>
      <c r="F15" s="61">
        <v>0</v>
      </c>
    </row>
    <row r="16" spans="1:6" s="26" customFormat="1" ht="15.75" thickBot="1" x14ac:dyDescent="0.3">
      <c r="A16" s="22">
        <v>54001</v>
      </c>
      <c r="B16" s="55" t="s">
        <v>45</v>
      </c>
      <c r="C16" s="56">
        <v>1550</v>
      </c>
      <c r="D16" s="56">
        <v>335.08803</v>
      </c>
      <c r="E16" s="24">
        <v>1214.9119700000001</v>
      </c>
      <c r="F16" s="25">
        <v>0.21618582580645163</v>
      </c>
    </row>
    <row r="17" spans="1:6" ht="15" thickBot="1" x14ac:dyDescent="0.25">
      <c r="A17" s="68"/>
      <c r="B17" s="69" t="s">
        <v>46</v>
      </c>
      <c r="C17" s="70">
        <v>1550</v>
      </c>
      <c r="D17" s="70">
        <v>335.08803</v>
      </c>
      <c r="E17" s="71">
        <v>1214.9119700000001</v>
      </c>
      <c r="F17" s="72">
        <v>0.21618582580645163</v>
      </c>
    </row>
    <row r="19" spans="1:6" ht="15.75" x14ac:dyDescent="0.25">
      <c r="B19" s="73" t="s">
        <v>47</v>
      </c>
      <c r="C19" s="74">
        <v>24063</v>
      </c>
      <c r="D19" s="74">
        <v>7476.9213399999999</v>
      </c>
      <c r="E19" s="74">
        <v>16586.078659999999</v>
      </c>
      <c r="F19" s="75">
        <v>0.31072274196899802</v>
      </c>
    </row>
    <row r="21" spans="1:6" x14ac:dyDescent="0.2">
      <c r="D21" s="34"/>
    </row>
    <row r="23" spans="1:6" x14ac:dyDescent="0.2">
      <c r="C23" s="76" t="s">
        <v>48</v>
      </c>
      <c r="D23" s="77" t="s">
        <v>53</v>
      </c>
    </row>
    <row r="24" spans="1:6" x14ac:dyDescent="0.2">
      <c r="C24" s="76" t="s">
        <v>49</v>
      </c>
      <c r="D24" s="78" t="s">
        <v>50</v>
      </c>
    </row>
    <row r="25" spans="1:6" x14ac:dyDescent="0.2">
      <c r="C25" s="76" t="s">
        <v>51</v>
      </c>
      <c r="D25" s="78" t="s">
        <v>52</v>
      </c>
    </row>
  </sheetData>
  <sheetProtection selectLockedCells="1" selectUnlockedCells="1"/>
  <mergeCells count="1">
    <mergeCell ref="A2:F2"/>
  </mergeCells>
  <printOptions horizontalCentered="1"/>
  <pageMargins left="0.7" right="0.7" top="0.75" bottom="0.75" header="0.3" footer="0.3"/>
  <pageSetup paperSize="9" scale="56" firstPageNumber="0" fitToHeight="0" orientation="portrait" r:id="rId1"/>
  <headerFooter alignWithMargins="0">
    <oddHeader>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Execu. Ppto. Desp. 04_2019</vt:lpstr>
      <vt:lpstr>Exec.ppto.ing. 04_2019 GVA</vt:lpstr>
      <vt:lpstr>'Exec.ppto.ing. 04_2019 GVA'!Área_de_impresión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Luz Lacoba Torres</dc:creator>
  <cp:lastModifiedBy>Maria Luz Lacoba Torres</cp:lastModifiedBy>
  <dcterms:created xsi:type="dcterms:W3CDTF">2019-07-17T13:00:07Z</dcterms:created>
  <dcterms:modified xsi:type="dcterms:W3CDTF">2019-07-17T13:58:03Z</dcterms:modified>
</cp:coreProperties>
</file>