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serverpalaudc01\DEPARTAMENTAL_LESARTS\Area Economico Financiera\PORTAL DE TRANSPARENCIA\2022_PORTAL TRANSPARENCIA\Presupuestos_PT_2022\"/>
    </mc:Choice>
  </mc:AlternateContent>
  <xr:revisionPtr revIDLastSave="0" documentId="13_ncr:1_{39044181-37FB-4E41-93AC-F325BA440B6B}" xr6:coauthVersionLast="47" xr6:coauthVersionMax="47" xr10:uidLastSave="{00000000-0000-0000-0000-000000000000}"/>
  <bookViews>
    <workbookView xWindow="-120" yWindow="-120" windowWidth="29040" windowHeight="15720" tabRatio="795" firstSheet="11" activeTab="23" xr2:uid="{00000000-000D-0000-FFFF-FFFF00000000}"/>
  </bookViews>
  <sheets>
    <sheet name="PPTO despeses Anual GVA 2022" sheetId="27" r:id="rId1"/>
    <sheet name="PPTO ing Anual GVA 2022" sheetId="2" r:id="rId2"/>
    <sheet name="Execu. Ppto. Desp. 01_2022" sheetId="28" r:id="rId3"/>
    <sheet name="Exec.ppto.ing. 01_2022 GVA" sheetId="29" r:id="rId4"/>
    <sheet name="Execu. Ppto. Desp. 02_2022" sheetId="53" r:id="rId5"/>
    <sheet name="Exec.ppto.ing. 02_2022 GVA" sheetId="54" r:id="rId6"/>
    <sheet name="Execu. Ppto. Desp. 03_2022 " sheetId="32" r:id="rId7"/>
    <sheet name="Exec.ppto.ing. 03_2022 GVA " sheetId="33" r:id="rId8"/>
    <sheet name="Execu. Ppto. Desp. 04_2022  " sheetId="34" r:id="rId9"/>
    <sheet name="Exec.ppto.ing. 04_2022 GVA  " sheetId="35" r:id="rId10"/>
    <sheet name="Execu. Ppto. Desp. 05_2022 " sheetId="36" r:id="rId11"/>
    <sheet name="Exec.ppto.ing. 05_2022 GVA  " sheetId="37" r:id="rId12"/>
    <sheet name="Execu. Ppto. Desp. 06_2022 GVA " sheetId="38" r:id="rId13"/>
    <sheet name="Exec.ppto.ing. 06_2022 GVA " sheetId="39" r:id="rId14"/>
    <sheet name="Execu. Ppto. Desp. 07_2022  GVA" sheetId="40" r:id="rId15"/>
    <sheet name="Exec.ppto.ing. 07_2022 GVA " sheetId="41" r:id="rId16"/>
    <sheet name="Execu. Ppto. Desp. 08_2022 GVA" sheetId="42" r:id="rId17"/>
    <sheet name="Exec.ppto.ing. 08_2022 GVA " sheetId="43" r:id="rId18"/>
    <sheet name="Execu. Ppto. Desp. 09_2022 GVA" sheetId="45" r:id="rId19"/>
    <sheet name="Exec.ppto.ing. 09_2022 GVA  " sheetId="46" r:id="rId20"/>
    <sheet name="Execu. Ppto. Desp. 10_2022 GVA " sheetId="47" r:id="rId21"/>
    <sheet name="Exec.ppto.ing. 10_2022 GVA " sheetId="48" r:id="rId22"/>
    <sheet name="Execu. Ppto. Desp. 11_2022 GVA" sheetId="49" r:id="rId23"/>
    <sheet name="Exec.ppto.ing. 11_2022 GVA " sheetId="50" r:id="rId24"/>
  </sheets>
  <definedNames>
    <definedName name="_xlnm.Print_Area" localSheetId="3">'Exec.ppto.ing. 01_2022 GVA'!$A$1:$H$23</definedName>
    <definedName name="_xlnm.Print_Area" localSheetId="5">'Exec.ppto.ing. 02_2022 GVA'!$A$1:$H$23</definedName>
    <definedName name="_xlnm.Print_Area" localSheetId="7">'Exec.ppto.ing. 03_2022 GVA '!$A$1:$H$23</definedName>
    <definedName name="_xlnm.Print_Area" localSheetId="9">'Exec.ppto.ing. 04_2022 GVA  '!$A$1:$H$23</definedName>
    <definedName name="_xlnm.Print_Area" localSheetId="11">'Exec.ppto.ing. 05_2022 GVA  '!$A$1:$H$23</definedName>
    <definedName name="_xlnm.Print_Area" localSheetId="13">'Exec.ppto.ing. 06_2022 GVA '!$A$1:$H$23</definedName>
    <definedName name="_xlnm.Print_Area" localSheetId="15">'Exec.ppto.ing. 07_2022 GVA '!$A$1:$H$23</definedName>
    <definedName name="_xlnm.Print_Area" localSheetId="17">'Exec.ppto.ing. 08_2022 GVA '!$A$1:$H$23</definedName>
    <definedName name="_xlnm.Print_Area" localSheetId="19">'Exec.ppto.ing. 09_2022 GVA  '!$A$1:$H$23</definedName>
    <definedName name="_xlnm.Print_Area" localSheetId="21">'Exec.ppto.ing. 10_2022 GVA '!$A$1:$H$23</definedName>
    <definedName name="_xlnm.Print_Area" localSheetId="23">'Exec.ppto.ing. 11_2022 GVA '!$A$1:$H$23</definedName>
    <definedName name="_xlnm.Print_Area" localSheetId="1">'PPTO ing Anual GVA 2022'!$A$1:$C$23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5" l="1"/>
  <c r="B19" i="35" s="1"/>
  <c r="B17" i="33" l="1"/>
  <c r="B19" i="33" s="1"/>
  <c r="B17" i="54" l="1"/>
  <c r="B19" i="54" s="1"/>
  <c r="C22" i="2" l="1"/>
  <c r="C20" i="2"/>
  <c r="C18" i="2"/>
  <c r="C16" i="2"/>
  <c r="C14" i="2"/>
  <c r="C12" i="2"/>
  <c r="C10" i="2"/>
  <c r="C7" i="2"/>
  <c r="C5" i="2"/>
  <c r="C25" i="2" s="1"/>
  <c r="C34" i="27"/>
  <c r="C23" i="27"/>
  <c r="C21" i="27"/>
  <c r="C18" i="27"/>
  <c r="C8" i="27"/>
  <c r="C29" i="27"/>
  <c r="C25" i="27" l="1"/>
  <c r="C36" i="27" s="1"/>
  <c r="C27" i="27"/>
  <c r="C27" i="2" l="1"/>
  <c r="B17" i="43"/>
  <c r="B19" i="43" s="1"/>
  <c r="B17" i="41" l="1"/>
  <c r="B19" i="41" s="1"/>
  <c r="B17" i="39" l="1"/>
  <c r="B19" i="39" s="1"/>
  <c r="F28" i="38"/>
  <c r="E28" i="38"/>
  <c r="D28" i="38"/>
  <c r="B17" i="37" l="1"/>
  <c r="B19" i="37" s="1"/>
  <c r="B17" i="2" l="1"/>
  <c r="B19" i="2" s="1"/>
</calcChain>
</file>

<file path=xl/sharedStrings.xml><?xml version="1.0" encoding="utf-8"?>
<sst xmlns="http://schemas.openxmlformats.org/spreadsheetml/2006/main" count="919" uniqueCount="74">
  <si>
    <t>TOTAL</t>
  </si>
  <si>
    <t>Aplicació econòmica</t>
  </si>
  <si>
    <t>Denominació econòmica del crèdit</t>
  </si>
  <si>
    <t>Retribucions bàsiques</t>
  </si>
  <si>
    <t>Altre personal</t>
  </si>
  <si>
    <t>Quotes socials</t>
  </si>
  <si>
    <t>TOTAL CAPÍTOL I</t>
  </si>
  <si>
    <t>TOTAL CAPÍTOL II</t>
  </si>
  <si>
    <t>Arrendaments d'edificis i altres construccions</t>
  </si>
  <si>
    <t>Maquinària, instal·lacions i utillatge</t>
  </si>
  <si>
    <t>Subministraments</t>
  </si>
  <si>
    <t>Transports</t>
  </si>
  <si>
    <t>Primes d'assegurances</t>
  </si>
  <si>
    <t>Despeses diverses</t>
  </si>
  <si>
    <t>Treballs realizats per altres empreses i professionals</t>
  </si>
  <si>
    <t>Altres</t>
  </si>
  <si>
    <t>Dotació financiera</t>
  </si>
  <si>
    <t>(En milers d'euros)</t>
  </si>
  <si>
    <t>Interessos</t>
  </si>
  <si>
    <t>Altres despeses financeres</t>
  </si>
  <si>
    <t>TOTAL CAPÍTOL III</t>
  </si>
  <si>
    <t>A institucions i organismes sense fins de lucre</t>
  </si>
  <si>
    <t>TOTAL CAPÍTOL IV</t>
  </si>
  <si>
    <t>DESAGREGACIÓ PER CAPÍTOLS DE DESPESA</t>
  </si>
  <si>
    <t>DETALL D'INGRESSOS AFECTES A PROGRAMES</t>
  </si>
  <si>
    <t>Cód. Ing.</t>
  </si>
  <si>
    <t>Origen/Destinació del finançament</t>
  </si>
  <si>
    <t>Entrades</t>
  </si>
  <si>
    <t>VENDA D'ENTRADES</t>
  </si>
  <si>
    <t>ALTRES INGRESSOS</t>
  </si>
  <si>
    <t>Altres ingressos</t>
  </si>
  <si>
    <t>Patrocinadors</t>
  </si>
  <si>
    <t>DE CULTURA</t>
  </si>
  <si>
    <t>DE LA CONSELLERÍA A QUÈ ESTÀ ADSCRIT</t>
  </si>
  <si>
    <t>Finançament operacions corrents</t>
  </si>
  <si>
    <t>INTERESSOS DE COMPTES CORRENTS</t>
  </si>
  <si>
    <t>Interessos de depòsits</t>
  </si>
  <si>
    <t>LLOGER DE LOCALS</t>
  </si>
  <si>
    <t>Rendes d'immobles</t>
  </si>
  <si>
    <t>TOTAL CAPÍTOLS</t>
  </si>
  <si>
    <t>Maquinària, intal·lacions i utillatge</t>
  </si>
  <si>
    <t>Mobiliari i béns</t>
  </si>
  <si>
    <t>Altre inmobilitzat material</t>
  </si>
  <si>
    <t>Aplicacions informàtiques</t>
  </si>
  <si>
    <t>TOTAL CAPÍTOL VI</t>
  </si>
  <si>
    <t>Grau d'execució</t>
  </si>
  <si>
    <t>Equips per a processos d'infromació</t>
  </si>
  <si>
    <t>DE LA SEGURETAT SOCIAL</t>
  </si>
  <si>
    <t>Subvencions</t>
  </si>
  <si>
    <t>D'AJUNTAMENTS</t>
  </si>
  <si>
    <t>DE DIPUTACIONS</t>
  </si>
  <si>
    <t>Diferència Ppto  vs. execució exercici 2021</t>
  </si>
  <si>
    <t>Import anual pressupost GV 2022</t>
  </si>
  <si>
    <t>Transferències corrents de l'Estat</t>
  </si>
  <si>
    <t>Transferències corrents de la Generalitat</t>
  </si>
  <si>
    <t>Per prestació de servicis</t>
  </si>
  <si>
    <t>Import executat Acum gener 2022</t>
  </si>
  <si>
    <t>Diferència Ppto  vs. execució exercici 2022</t>
  </si>
  <si>
    <t>Import executat Acum febrer 2022</t>
  </si>
  <si>
    <t>Import executat Acum març 2022</t>
  </si>
  <si>
    <t>Import executat Acum abril 2022</t>
  </si>
  <si>
    <t>Import executat Acum maig 2022</t>
  </si>
  <si>
    <t>Import executat Acum jun 2022</t>
  </si>
  <si>
    <t>Import executat Acum jul 2022</t>
  </si>
  <si>
    <t>Import executat Acum ago 2022</t>
  </si>
  <si>
    <t>Import executat Acum set 2022</t>
  </si>
  <si>
    <t>Import executat Acum oct 2022</t>
  </si>
  <si>
    <t>Import executat Acum nov 2022</t>
  </si>
  <si>
    <t>Data d'emissió:</t>
  </si>
  <si>
    <t>Gen'2023</t>
  </si>
  <si>
    <t>Òrgan emisor:</t>
  </si>
  <si>
    <t>Departament de comptabilitat i finances</t>
  </si>
  <si>
    <t>Periodicitat: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</si>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</sst>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€]_-;\-* #,##0.00\ [$€]_-;_-* \-??\ [$€]_-;_-@_-"/>
    <numFmt numFmtId="165" formatCode="#,##0.000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16" borderId="1" applyNumberFormat="0" applyAlignment="0" applyProtection="0"/>
    <xf numFmtId="0" fontId="3" fillId="17" borderId="2" applyNumberFormat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164" fontId="21" fillId="0" borderId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1" fillId="0" borderId="0"/>
    <xf numFmtId="0" fontId="21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6" fillId="0" borderId="8" applyNumberFormat="0" applyFill="0" applyAlignment="0" applyProtection="0"/>
    <xf numFmtId="0" fontId="13" fillId="0" borderId="9" applyNumberFormat="0" applyFill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16" borderId="12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/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4" fontId="18" fillId="0" borderId="21" xfId="0" applyNumberFormat="1" applyFont="1" applyBorder="1"/>
    <xf numFmtId="4" fontId="17" fillId="0" borderId="13" xfId="0" applyNumberFormat="1" applyFont="1" applyBorder="1"/>
    <xf numFmtId="0" fontId="20" fillId="0" borderId="0" xfId="0" applyFont="1" applyAlignment="1">
      <alignment horizontal="center" vertical="center"/>
    </xf>
    <xf numFmtId="4" fontId="18" fillId="0" borderId="22" xfId="0" applyNumberFormat="1" applyFont="1" applyBorder="1"/>
    <xf numFmtId="4" fontId="18" fillId="0" borderId="23" xfId="0" applyNumberFormat="1" applyFont="1" applyBorder="1"/>
    <xf numFmtId="4" fontId="18" fillId="0" borderId="24" xfId="0" applyNumberFormat="1" applyFont="1" applyBorder="1"/>
    <xf numFmtId="4" fontId="18" fillId="0" borderId="11" xfId="0" applyNumberFormat="1" applyFont="1" applyBorder="1"/>
    <xf numFmtId="0" fontId="17" fillId="0" borderId="12" xfId="0" applyFont="1" applyBorder="1" applyAlignment="1">
      <alignment horizontal="left" vertical="center" wrapText="1"/>
    </xf>
    <xf numFmtId="4" fontId="17" fillId="0" borderId="12" xfId="0" applyNumberFormat="1" applyFont="1" applyBorder="1"/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4" fontId="18" fillId="0" borderId="26" xfId="0" applyNumberFormat="1" applyFont="1" applyBorder="1"/>
    <xf numFmtId="4" fontId="18" fillId="0" borderId="18" xfId="0" applyNumberFormat="1" applyFont="1" applyBorder="1"/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4" fontId="18" fillId="0" borderId="27" xfId="0" applyNumberFormat="1" applyFont="1" applyBorder="1"/>
    <xf numFmtId="0" fontId="22" fillId="0" borderId="0" xfId="0" applyFont="1" applyAlignment="1">
      <alignment horizontal="right"/>
    </xf>
    <xf numFmtId="4" fontId="22" fillId="0" borderId="0" xfId="0" applyNumberFormat="1" applyFont="1"/>
    <xf numFmtId="4" fontId="24" fillId="0" borderId="0" xfId="0" applyNumberFormat="1" applyFont="1"/>
    <xf numFmtId="0" fontId="0" fillId="0" borderId="0" xfId="0" quotePrefix="1"/>
    <xf numFmtId="0" fontId="25" fillId="0" borderId="0" xfId="0" quotePrefix="1" applyFont="1"/>
    <xf numFmtId="0" fontId="17" fillId="16" borderId="20" xfId="0" applyFont="1" applyFill="1" applyBorder="1" applyAlignment="1">
      <alignment horizontal="center" vertical="center" wrapText="1"/>
    </xf>
    <xf numFmtId="0" fontId="17" fillId="16" borderId="25" xfId="0" applyFont="1" applyFill="1" applyBorder="1" applyAlignment="1">
      <alignment horizontal="center" vertical="center" wrapText="1"/>
    </xf>
    <xf numFmtId="0" fontId="17" fillId="16" borderId="24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7" xfId="0" applyFont="1" applyBorder="1"/>
    <xf numFmtId="4" fontId="17" fillId="0" borderId="28" xfId="0" applyNumberFormat="1" applyFont="1" applyBorder="1"/>
    <xf numFmtId="0" fontId="18" fillId="0" borderId="10" xfId="0" applyFont="1" applyBorder="1"/>
    <xf numFmtId="0" fontId="18" fillId="0" borderId="15" xfId="0" applyFont="1" applyBorder="1"/>
    <xf numFmtId="0" fontId="18" fillId="0" borderId="29" xfId="0" applyFont="1" applyBorder="1" applyAlignment="1">
      <alignment horizontal="center" vertical="center" wrapText="1"/>
    </xf>
    <xf numFmtId="0" fontId="18" fillId="0" borderId="29" xfId="0" applyFont="1" applyBorder="1"/>
    <xf numFmtId="2" fontId="18" fillId="0" borderId="15" xfId="0" applyNumberFormat="1" applyFont="1" applyBorder="1"/>
    <xf numFmtId="2" fontId="18" fillId="0" borderId="10" xfId="0" applyNumberFormat="1" applyFont="1" applyBorder="1"/>
    <xf numFmtId="2" fontId="18" fillId="0" borderId="29" xfId="0" applyNumberFormat="1" applyFont="1" applyBorder="1"/>
    <xf numFmtId="4" fontId="0" fillId="0" borderId="0" xfId="0" applyNumberFormat="1"/>
    <xf numFmtId="4" fontId="18" fillId="0" borderId="32" xfId="0" applyNumberFormat="1" applyFont="1" applyBorder="1" applyAlignment="1">
      <alignment horizontal="right" vertical="center" wrapText="1"/>
    </xf>
    <xf numFmtId="4" fontId="17" fillId="0" borderId="13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right"/>
    </xf>
    <xf numFmtId="4" fontId="17" fillId="0" borderId="28" xfId="0" applyNumberFormat="1" applyFont="1" applyBorder="1" applyAlignment="1">
      <alignment horizontal="right"/>
    </xf>
    <xf numFmtId="4" fontId="18" fillId="0" borderId="33" xfId="0" applyNumberFormat="1" applyFont="1" applyBorder="1" applyAlignment="1">
      <alignment horizontal="right" vertical="center" wrapText="1"/>
    </xf>
    <xf numFmtId="4" fontId="18" fillId="0" borderId="34" xfId="0" applyNumberFormat="1" applyFont="1" applyBorder="1" applyAlignment="1">
      <alignment horizontal="right" vertical="center" wrapText="1"/>
    </xf>
    <xf numFmtId="4" fontId="17" fillId="0" borderId="31" xfId="0" applyNumberFormat="1" applyFont="1" applyBorder="1" applyAlignment="1">
      <alignment horizontal="right"/>
    </xf>
    <xf numFmtId="4" fontId="18" fillId="0" borderId="35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8" fillId="0" borderId="29" xfId="0" applyNumberFormat="1" applyFont="1" applyBorder="1" applyAlignment="1">
      <alignment horizontal="right"/>
    </xf>
    <xf numFmtId="0" fontId="18" fillId="0" borderId="0" xfId="0" applyFont="1"/>
    <xf numFmtId="0" fontId="17" fillId="16" borderId="36" xfId="0" applyFont="1" applyFill="1" applyBorder="1" applyAlignment="1">
      <alignment horizontal="center" vertical="center" wrapText="1"/>
    </xf>
    <xf numFmtId="10" fontId="17" fillId="16" borderId="13" xfId="0" applyNumberFormat="1" applyFont="1" applyFill="1" applyBorder="1" applyAlignment="1">
      <alignment horizontal="center" vertical="center" wrapText="1"/>
    </xf>
    <xf numFmtId="4" fontId="18" fillId="0" borderId="37" xfId="0" applyNumberFormat="1" applyFont="1" applyBorder="1"/>
    <xf numFmtId="10" fontId="18" fillId="0" borderId="21" xfId="0" applyNumberFormat="1" applyFont="1" applyBorder="1"/>
    <xf numFmtId="10" fontId="18" fillId="0" borderId="22" xfId="0" applyNumberFormat="1" applyFont="1" applyBorder="1"/>
    <xf numFmtId="4" fontId="18" fillId="0" borderId="39" xfId="0" applyNumberFormat="1" applyFont="1" applyBorder="1"/>
    <xf numFmtId="10" fontId="18" fillId="0" borderId="23" xfId="0" applyNumberFormat="1" applyFont="1" applyBorder="1"/>
    <xf numFmtId="10" fontId="17" fillId="0" borderId="13" xfId="0" applyNumberFormat="1" applyFont="1" applyBorder="1"/>
    <xf numFmtId="0" fontId="17" fillId="0" borderId="0" xfId="0" applyFont="1"/>
    <xf numFmtId="4" fontId="18" fillId="0" borderId="25" xfId="0" applyNumberFormat="1" applyFont="1" applyBorder="1"/>
    <xf numFmtId="10" fontId="18" fillId="0" borderId="24" xfId="0" applyNumberFormat="1" applyFont="1" applyBorder="1"/>
    <xf numFmtId="10" fontId="18" fillId="0" borderId="0" xfId="0" applyNumberFormat="1" applyFont="1"/>
    <xf numFmtId="4" fontId="26" fillId="0" borderId="0" xfId="0" applyNumberFormat="1" applyFont="1"/>
    <xf numFmtId="10" fontId="18" fillId="0" borderId="15" xfId="43" applyNumberFormat="1" applyFont="1" applyBorder="1"/>
    <xf numFmtId="10" fontId="18" fillId="0" borderId="10" xfId="43" applyNumberFormat="1" applyFont="1" applyBorder="1"/>
    <xf numFmtId="10" fontId="18" fillId="0" borderId="29" xfId="43" applyNumberFormat="1" applyFont="1" applyBorder="1"/>
    <xf numFmtId="10" fontId="17" fillId="0" borderId="28" xfId="43" applyNumberFormat="1" applyFont="1" applyBorder="1"/>
    <xf numFmtId="10" fontId="18" fillId="0" borderId="0" xfId="43" applyNumberFormat="1" applyFont="1"/>
    <xf numFmtId="10" fontId="17" fillId="0" borderId="13" xfId="43" applyNumberFormat="1" applyFont="1" applyBorder="1"/>
    <xf numFmtId="10" fontId="0" fillId="0" borderId="0" xfId="0" applyNumberFormat="1"/>
    <xf numFmtId="4" fontId="18" fillId="0" borderId="40" xfId="0" applyNumberFormat="1" applyFont="1" applyBorder="1"/>
    <xf numFmtId="10" fontId="18" fillId="0" borderId="40" xfId="0" applyNumberFormat="1" applyFont="1" applyBorder="1"/>
    <xf numFmtId="4" fontId="18" fillId="0" borderId="41" xfId="0" applyNumberFormat="1" applyFont="1" applyBorder="1"/>
    <xf numFmtId="10" fontId="18" fillId="0" borderId="41" xfId="0" applyNumberFormat="1" applyFont="1" applyBorder="1"/>
    <xf numFmtId="4" fontId="18" fillId="0" borderId="28" xfId="0" applyNumberFormat="1" applyFont="1" applyBorder="1"/>
    <xf numFmtId="10" fontId="18" fillId="0" borderId="28" xfId="0" applyNumberFormat="1" applyFont="1" applyBorder="1"/>
    <xf numFmtId="10" fontId="22" fillId="0" borderId="0" xfId="0" applyNumberFormat="1" applyFont="1"/>
    <xf numFmtId="0" fontId="17" fillId="0" borderId="31" xfId="0" applyFont="1" applyBorder="1"/>
    <xf numFmtId="0" fontId="17" fillId="0" borderId="42" xfId="0" applyFont="1" applyBorder="1"/>
    <xf numFmtId="0" fontId="17" fillId="16" borderId="31" xfId="0" applyFont="1" applyFill="1" applyBorder="1" applyAlignment="1">
      <alignment horizontal="center" vertical="center" wrapText="1"/>
    </xf>
    <xf numFmtId="4" fontId="17" fillId="0" borderId="44" xfId="0" applyNumberFormat="1" applyFont="1" applyBorder="1"/>
    <xf numFmtId="0" fontId="17" fillId="16" borderId="43" xfId="0" applyFont="1" applyFill="1" applyBorder="1" applyAlignment="1">
      <alignment horizontal="center" vertical="center" wrapText="1"/>
    </xf>
    <xf numFmtId="2" fontId="18" fillId="0" borderId="37" xfId="0" applyNumberFormat="1" applyFont="1" applyBorder="1"/>
    <xf numFmtId="2" fontId="18" fillId="0" borderId="38" xfId="0" applyNumberFormat="1" applyFont="1" applyBorder="1"/>
    <xf numFmtId="2" fontId="18" fillId="0" borderId="50" xfId="0" applyNumberFormat="1" applyFont="1" applyBorder="1"/>
    <xf numFmtId="4" fontId="17" fillId="0" borderId="51" xfId="0" applyNumberFormat="1" applyFont="1" applyBorder="1"/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4" fontId="18" fillId="0" borderId="46" xfId="0" applyNumberFormat="1" applyFont="1" applyBorder="1" applyAlignment="1">
      <alignment horizontal="right" vertical="center" wrapText="1"/>
    </xf>
    <xf numFmtId="4" fontId="18" fillId="0" borderId="47" xfId="0" applyNumberFormat="1" applyFont="1" applyBorder="1" applyAlignment="1">
      <alignment horizontal="right" vertical="center" wrapText="1"/>
    </xf>
    <xf numFmtId="4" fontId="17" fillId="0" borderId="43" xfId="0" applyNumberFormat="1" applyFont="1" applyBorder="1" applyAlignment="1">
      <alignment horizontal="right"/>
    </xf>
    <xf numFmtId="4" fontId="18" fillId="0" borderId="43" xfId="0" applyNumberFormat="1" applyFont="1" applyBorder="1" applyAlignment="1">
      <alignment horizontal="right" vertical="center" wrapText="1"/>
    </xf>
    <xf numFmtId="0" fontId="17" fillId="0" borderId="54" xfId="0" quotePrefix="1" applyFont="1" applyBorder="1" applyAlignment="1">
      <alignment horizontal="center" vertical="center" wrapText="1"/>
    </xf>
    <xf numFmtId="0" fontId="17" fillId="16" borderId="35" xfId="0" applyFont="1" applyFill="1" applyBorder="1" applyAlignment="1">
      <alignment horizontal="center" vertical="center" wrapText="1"/>
    </xf>
    <xf numFmtId="0" fontId="18" fillId="0" borderId="32" xfId="0" applyFont="1" applyBorder="1"/>
    <xf numFmtId="0" fontId="18" fillId="0" borderId="33" xfId="0" applyFont="1" applyBorder="1"/>
    <xf numFmtId="0" fontId="18" fillId="0" borderId="49" xfId="0" applyFont="1" applyBorder="1"/>
    <xf numFmtId="4" fontId="17" fillId="16" borderId="48" xfId="0" applyNumberFormat="1" applyFont="1" applyFill="1" applyBorder="1" applyAlignment="1">
      <alignment horizontal="center" vertical="center" wrapText="1"/>
    </xf>
    <xf numFmtId="4" fontId="18" fillId="0" borderId="45" xfId="0" applyNumberFormat="1" applyFont="1" applyBorder="1" applyAlignment="1">
      <alignment horizontal="right"/>
    </xf>
    <xf numFmtId="4" fontId="18" fillId="0" borderId="46" xfId="0" applyNumberFormat="1" applyFont="1" applyBorder="1" applyAlignment="1">
      <alignment horizontal="right"/>
    </xf>
    <xf numFmtId="4" fontId="18" fillId="0" borderId="52" xfId="0" applyNumberFormat="1" applyFont="1" applyBorder="1" applyAlignment="1">
      <alignment horizontal="right"/>
    </xf>
    <xf numFmtId="4" fontId="17" fillId="0" borderId="53" xfId="0" applyNumberFormat="1" applyFont="1" applyBorder="1" applyAlignment="1">
      <alignment horizontal="right"/>
    </xf>
    <xf numFmtId="4" fontId="0" fillId="0" borderId="55" xfId="0" applyNumberFormat="1" applyBorder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/>
    </xf>
    <xf numFmtId="4" fontId="18" fillId="0" borderId="46" xfId="0" applyNumberFormat="1" applyFont="1" applyBorder="1" applyAlignment="1">
      <alignment horizontal="right" vertical="center"/>
    </xf>
    <xf numFmtId="0" fontId="22" fillId="0" borderId="54" xfId="0" quotePrefix="1" applyFont="1" applyBorder="1" applyAlignment="1">
      <alignment horizontal="center" vertical="center" wrapText="1"/>
    </xf>
    <xf numFmtId="4" fontId="18" fillId="0" borderId="23" xfId="0" applyNumberFormat="1" applyFont="1" applyBorder="1" applyAlignment="1">
      <alignment vertical="center"/>
    </xf>
    <xf numFmtId="10" fontId="18" fillId="0" borderId="23" xfId="0" applyNumberFormat="1" applyFont="1" applyBorder="1" applyAlignment="1">
      <alignment vertical="center"/>
    </xf>
    <xf numFmtId="4" fontId="18" fillId="0" borderId="14" xfId="0" applyNumberFormat="1" applyFont="1" applyBorder="1"/>
    <xf numFmtId="4" fontId="17" fillId="0" borderId="43" xfId="0" applyNumberFormat="1" applyFont="1" applyBorder="1"/>
    <xf numFmtId="4" fontId="18" fillId="0" borderId="16" xfId="0" applyNumberFormat="1" applyFont="1" applyBorder="1"/>
    <xf numFmtId="4" fontId="18" fillId="0" borderId="30" xfId="0" applyNumberFormat="1" applyFont="1" applyBorder="1"/>
    <xf numFmtId="4" fontId="18" fillId="0" borderId="30" xfId="0" applyNumberFormat="1" applyFont="1" applyBorder="1" applyAlignment="1">
      <alignment vertical="center"/>
    </xf>
    <xf numFmtId="4" fontId="17" fillId="0" borderId="19" xfId="0" applyNumberFormat="1" applyFont="1" applyBorder="1"/>
    <xf numFmtId="4" fontId="18" fillId="0" borderId="16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9" fontId="17" fillId="16" borderId="12" xfId="44" applyFont="1" applyFill="1" applyBorder="1" applyAlignment="1">
      <alignment horizontal="center" vertical="center" wrapText="1"/>
    </xf>
    <xf numFmtId="4" fontId="18" fillId="0" borderId="14" xfId="0" applyNumberFormat="1" applyFont="1" applyBorder="1" applyAlignment="1">
      <alignment vertical="center"/>
    </xf>
    <xf numFmtId="0" fontId="18" fillId="0" borderId="21" xfId="0" applyFont="1" applyBorder="1"/>
    <xf numFmtId="0" fontId="18" fillId="0" borderId="22" xfId="0" applyFont="1" applyBorder="1"/>
    <xf numFmtId="0" fontId="18" fillId="0" borderId="56" xfId="0" applyFont="1" applyBorder="1"/>
    <xf numFmtId="165" fontId="27" fillId="0" borderId="0" xfId="0" applyNumberFormat="1" applyFont="1"/>
    <xf numFmtId="165" fontId="26" fillId="0" borderId="0" xfId="0" applyNumberFormat="1" applyFont="1"/>
    <xf numFmtId="4" fontId="18" fillId="0" borderId="0" xfId="0" applyNumberFormat="1" applyFont="1"/>
    <xf numFmtId="0" fontId="23" fillId="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right"/>
    </xf>
    <xf numFmtId="17" fontId="29" fillId="0" borderId="0" xfId="0" quotePrefix="1" applyNumberFormat="1" applyFont="1" applyAlignment="1">
      <alignment horizontal="left"/>
    </xf>
    <xf numFmtId="0" fontId="29" fillId="0" borderId="0" xfId="0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Neutral" xfId="32" builtinId="28" customBuiltin="1"/>
    <cellStyle name="Normal" xfId="0" builtinId="0"/>
    <cellStyle name="Normal 2" xfId="33" xr:uid="{00000000-0005-0000-0000-000021000000}"/>
    <cellStyle name="Notas" xfId="34" builtinId="10" customBuiltin="1"/>
    <cellStyle name="Porcentaje" xfId="44" builtinId="5"/>
    <cellStyle name="Porcentaje 2" xfId="43" xr:uid="{19CBB8F0-F4B1-40BD-B225-162A8F7891EE}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xr:uid="{00000000-0005-0000-0000-000028000000}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1" defaultTableStyle="TableStyleMedium2" defaultPivotStyle="PivotStyleLight16">
    <tableStyle name="Invisible" pivot="0" table="0" count="0" xr9:uid="{E31324B7-2BF6-4112-9A8B-E55A47BFF7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C36"/>
  <sheetViews>
    <sheetView topLeftCell="A6" workbookViewId="0">
      <selection activeCell="C16" sqref="C16:C17"/>
    </sheetView>
  </sheetViews>
  <sheetFormatPr baseColWidth="10" defaultRowHeight="12.75" x14ac:dyDescent="0.2"/>
  <cols>
    <col min="1" max="1" width="17.42578125" customWidth="1"/>
    <col min="2" max="2" width="61.7109375" customWidth="1"/>
    <col min="3" max="3" width="18.28515625" customWidth="1"/>
    <col min="4" max="4" width="12.7109375" customWidth="1"/>
  </cols>
  <sheetData>
    <row r="2" spans="1:3" ht="23.25" customHeight="1" x14ac:dyDescent="0.2">
      <c r="A2" s="143" t="s">
        <v>23</v>
      </c>
      <c r="B2" s="143"/>
      <c r="C2" s="143"/>
    </row>
    <row r="3" spans="1:3" ht="17.25" customHeight="1" thickBot="1" x14ac:dyDescent="0.25">
      <c r="C3" s="19" t="s">
        <v>17</v>
      </c>
    </row>
    <row r="4" spans="1:3" ht="45" customHeight="1" thickBot="1" x14ac:dyDescent="0.25">
      <c r="A4" s="7" t="s">
        <v>1</v>
      </c>
      <c r="B4" s="7" t="s">
        <v>2</v>
      </c>
      <c r="C4" s="8" t="s">
        <v>52</v>
      </c>
    </row>
    <row r="5" spans="1:3" ht="14.25" x14ac:dyDescent="0.2">
      <c r="A5" s="9">
        <v>130</v>
      </c>
      <c r="B5" s="10" t="s">
        <v>3</v>
      </c>
      <c r="C5" s="52">
        <v>9815.2199999999993</v>
      </c>
    </row>
    <row r="6" spans="1:3" ht="14.25" x14ac:dyDescent="0.2">
      <c r="A6" s="3">
        <v>143</v>
      </c>
      <c r="B6" s="4" t="s">
        <v>4</v>
      </c>
      <c r="C6" s="56">
        <v>3242.67</v>
      </c>
    </row>
    <row r="7" spans="1:3" ht="15" thickBot="1" x14ac:dyDescent="0.25">
      <c r="A7" s="11">
        <v>160</v>
      </c>
      <c r="B7" s="12" t="s">
        <v>5</v>
      </c>
      <c r="C7" s="57">
        <v>3394.81</v>
      </c>
    </row>
    <row r="8" spans="1:3" s="2" customFormat="1" ht="15.75" thickBot="1" x14ac:dyDescent="0.3">
      <c r="A8" s="13"/>
      <c r="B8" s="14" t="s">
        <v>6</v>
      </c>
      <c r="C8" s="53">
        <f t="shared" ref="C8" si="0">SUM(C5:C7)</f>
        <v>16452.7</v>
      </c>
    </row>
    <row r="9" spans="1:3" ht="14.25" x14ac:dyDescent="0.2">
      <c r="A9" s="9">
        <v>202</v>
      </c>
      <c r="B9" s="10" t="s">
        <v>8</v>
      </c>
      <c r="C9" s="52">
        <v>104.02</v>
      </c>
    </row>
    <row r="10" spans="1:3" ht="14.25" x14ac:dyDescent="0.2">
      <c r="A10" s="3">
        <v>213</v>
      </c>
      <c r="B10" s="4" t="s">
        <v>9</v>
      </c>
      <c r="C10" s="56">
        <v>3291.55</v>
      </c>
    </row>
    <row r="11" spans="1:3" ht="14.25" x14ac:dyDescent="0.2">
      <c r="A11" s="3">
        <v>221</v>
      </c>
      <c r="B11" s="4" t="s">
        <v>10</v>
      </c>
      <c r="C11" s="56">
        <v>1286.8</v>
      </c>
    </row>
    <row r="12" spans="1:3" ht="14.25" x14ac:dyDescent="0.2">
      <c r="A12" s="3">
        <v>223</v>
      </c>
      <c r="B12" s="4" t="s">
        <v>11</v>
      </c>
      <c r="C12" s="56">
        <v>325.93</v>
      </c>
    </row>
    <row r="13" spans="1:3" ht="14.25" x14ac:dyDescent="0.2">
      <c r="A13" s="3">
        <v>224</v>
      </c>
      <c r="B13" s="4" t="s">
        <v>12</v>
      </c>
      <c r="C13" s="56">
        <v>449.03</v>
      </c>
    </row>
    <row r="14" spans="1:3" ht="14.25" x14ac:dyDescent="0.2">
      <c r="A14" s="3">
        <v>226</v>
      </c>
      <c r="B14" s="4" t="s">
        <v>13</v>
      </c>
      <c r="C14" s="56">
        <v>1200.0999999999999</v>
      </c>
    </row>
    <row r="15" spans="1:3" ht="14.25" x14ac:dyDescent="0.2">
      <c r="A15" s="3">
        <v>227</v>
      </c>
      <c r="B15" s="4" t="s">
        <v>14</v>
      </c>
      <c r="C15" s="56">
        <v>3544.97</v>
      </c>
    </row>
    <row r="16" spans="1:3" ht="14.25" x14ac:dyDescent="0.2">
      <c r="A16" s="3">
        <v>249</v>
      </c>
      <c r="B16" s="4" t="s">
        <v>15</v>
      </c>
      <c r="C16" s="56">
        <v>705.83</v>
      </c>
    </row>
    <row r="17" spans="1:3" ht="15" thickBot="1" x14ac:dyDescent="0.25">
      <c r="A17" s="11">
        <v>290</v>
      </c>
      <c r="B17" s="12" t="s">
        <v>16</v>
      </c>
      <c r="C17" s="57">
        <v>509.85</v>
      </c>
    </row>
    <row r="18" spans="1:3" s="2" customFormat="1" ht="15.75" thickBot="1" x14ac:dyDescent="0.3">
      <c r="A18" s="13"/>
      <c r="B18" s="14" t="s">
        <v>7</v>
      </c>
      <c r="C18" s="53">
        <f t="shared" ref="C18" si="1">SUM(C9:C17)</f>
        <v>11418.08</v>
      </c>
    </row>
    <row r="19" spans="1:3" ht="14.25" x14ac:dyDescent="0.2">
      <c r="A19" s="9">
        <v>310</v>
      </c>
      <c r="B19" s="10" t="s">
        <v>18</v>
      </c>
      <c r="C19" s="52">
        <v>0</v>
      </c>
    </row>
    <row r="20" spans="1:3" ht="15" thickBot="1" x14ac:dyDescent="0.25">
      <c r="A20" s="11">
        <v>359</v>
      </c>
      <c r="B20" s="12" t="s">
        <v>19</v>
      </c>
      <c r="C20" s="57">
        <v>4.4000000000000004</v>
      </c>
    </row>
    <row r="21" spans="1:3" s="2" customFormat="1" ht="15.75" thickBot="1" x14ac:dyDescent="0.3">
      <c r="A21" s="13"/>
      <c r="B21" s="14" t="s">
        <v>20</v>
      </c>
      <c r="C21" s="58">
        <f>C19+C20</f>
        <v>4.4000000000000004</v>
      </c>
    </row>
    <row r="22" spans="1:3" ht="15" thickBot="1" x14ac:dyDescent="0.25">
      <c r="A22" s="15">
        <v>481</v>
      </c>
      <c r="B22" s="16" t="s">
        <v>21</v>
      </c>
      <c r="C22" s="59">
        <v>0</v>
      </c>
    </row>
    <row r="23" spans="1:3" s="2" customFormat="1" ht="15.75" thickBot="1" x14ac:dyDescent="0.3">
      <c r="A23" s="13"/>
      <c r="B23" s="14" t="s">
        <v>22</v>
      </c>
      <c r="C23" s="53">
        <f t="shared" ref="C23" si="2">SUM(C22)</f>
        <v>0</v>
      </c>
    </row>
    <row r="24" spans="1:3" ht="13.5" thickBot="1" x14ac:dyDescent="0.25">
      <c r="C24" s="60"/>
    </row>
    <row r="25" spans="1:3" ht="16.5" thickBot="1" x14ac:dyDescent="0.3">
      <c r="B25" s="124" t="s">
        <v>39</v>
      </c>
      <c r="C25" s="108">
        <f t="shared" ref="C25" si="3">+C8+C18+C21+C23</f>
        <v>27875.18</v>
      </c>
    </row>
    <row r="26" spans="1:3" x14ac:dyDescent="0.2">
      <c r="C26" s="60"/>
    </row>
    <row r="27" spans="1:3" x14ac:dyDescent="0.2">
      <c r="C27" s="54">
        <f>-C25+'PPTO ing Anual GVA 2022'!C25</f>
        <v>0</v>
      </c>
    </row>
    <row r="28" spans="1:3" ht="13.5" thickBot="1" x14ac:dyDescent="0.25">
      <c r="B28" s="36"/>
      <c r="C28" s="36"/>
    </row>
    <row r="29" spans="1:3" ht="45.75" thickBot="1" x14ac:dyDescent="0.25">
      <c r="A29" s="38" t="s">
        <v>1</v>
      </c>
      <c r="B29" s="38" t="s">
        <v>2</v>
      </c>
      <c r="C29" s="39" t="str">
        <f t="shared" ref="C29" si="4">+C4</f>
        <v>Import anual pressupost GV 2022</v>
      </c>
    </row>
    <row r="30" spans="1:3" ht="14.25" x14ac:dyDescent="0.2">
      <c r="A30" s="9">
        <v>623</v>
      </c>
      <c r="B30" s="45" t="s">
        <v>40</v>
      </c>
      <c r="C30" s="61">
        <v>410.58</v>
      </c>
    </row>
    <row r="31" spans="1:3" ht="14.25" x14ac:dyDescent="0.2">
      <c r="A31" s="3">
        <v>625</v>
      </c>
      <c r="B31" s="44" t="s">
        <v>41</v>
      </c>
      <c r="C31" s="62">
        <v>16.63</v>
      </c>
    </row>
    <row r="32" spans="1:3" ht="14.25" x14ac:dyDescent="0.2">
      <c r="A32" s="3">
        <v>628</v>
      </c>
      <c r="B32" s="44" t="s">
        <v>42</v>
      </c>
      <c r="C32" s="62">
        <v>214.29</v>
      </c>
    </row>
    <row r="33" spans="1:3" ht="15" thickBot="1" x14ac:dyDescent="0.25">
      <c r="A33" s="46">
        <v>645</v>
      </c>
      <c r="B33" s="47" t="s">
        <v>46</v>
      </c>
      <c r="C33" s="63">
        <v>58.5</v>
      </c>
    </row>
    <row r="34" spans="1:3" ht="15.75" thickBot="1" x14ac:dyDescent="0.3">
      <c r="A34" s="41"/>
      <c r="B34" s="42" t="s">
        <v>44</v>
      </c>
      <c r="C34" s="55">
        <f t="shared" ref="C34" si="5">SUM(C30:C33)</f>
        <v>700</v>
      </c>
    </row>
    <row r="35" spans="1:3" ht="13.5" thickBot="1" x14ac:dyDescent="0.25">
      <c r="C35" s="60"/>
    </row>
    <row r="36" spans="1:3" ht="16.5" thickBot="1" x14ac:dyDescent="0.3">
      <c r="B36" s="124" t="s">
        <v>39</v>
      </c>
      <c r="C36" s="108">
        <f t="shared" ref="C36" si="6">+C25+C34</f>
        <v>28575.18</v>
      </c>
    </row>
  </sheetData>
  <mergeCells count="1">
    <mergeCell ref="A2:C2"/>
  </mergeCells>
  <phoneticPr fontId="20" type="noConversion"/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5D75-9D20-4F43-A8D8-B0B5029C47E4}">
  <sheetPr>
    <pageSetUpPr fitToPage="1"/>
  </sheetPr>
  <dimension ref="A2:F30"/>
  <sheetViews>
    <sheetView zoomScale="98" zoomScaleNormal="98" workbookViewId="0">
      <pane xSplit="1" ySplit="4" topLeftCell="B10" activePane="bottomRight" state="frozen"/>
      <selection activeCell="E22" sqref="E22"/>
      <selection pane="topRight" activeCell="E22" sqref="E22"/>
      <selection pane="bottomLeft" activeCell="E22" sqref="E22"/>
      <selection pane="bottomRight" activeCell="D28" sqref="D28:E30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60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1545.1027799999999</v>
      </c>
      <c r="E5" s="18">
        <v>3088.2172199999995</v>
      </c>
      <c r="F5" s="72">
        <v>0.33347637978814326</v>
      </c>
    </row>
    <row r="6" spans="1:6" ht="15" thickBot="1" x14ac:dyDescent="0.25">
      <c r="A6" s="26"/>
      <c r="B6" s="27" t="s">
        <v>27</v>
      </c>
      <c r="C6" s="28">
        <v>4633.32</v>
      </c>
      <c r="D6" s="28">
        <v>1545.1027799999999</v>
      </c>
      <c r="E6" s="85">
        <v>3088.2172199999995</v>
      </c>
      <c r="F6" s="86">
        <v>0.33347637978814326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304.75283999999999</v>
      </c>
      <c r="E7" s="18">
        <v>1295.0171599999999</v>
      </c>
      <c r="F7" s="72">
        <v>0.19049790907442946</v>
      </c>
    </row>
    <row r="8" spans="1:6" ht="14.25" x14ac:dyDescent="0.2">
      <c r="A8" s="5"/>
      <c r="B8" s="6" t="s">
        <v>30</v>
      </c>
      <c r="C8" s="23">
        <v>1090.08</v>
      </c>
      <c r="D8" s="23">
        <v>250.51054999999999</v>
      </c>
      <c r="E8" s="87">
        <v>839.56944999999996</v>
      </c>
      <c r="F8" s="88">
        <v>0.22980932592103334</v>
      </c>
    </row>
    <row r="9" spans="1:6" ht="15" thickBot="1" x14ac:dyDescent="0.25">
      <c r="A9" s="11"/>
      <c r="B9" s="12" t="s">
        <v>31</v>
      </c>
      <c r="C9" s="29">
        <v>509.69</v>
      </c>
      <c r="D9" s="29">
        <v>54.242289999999997</v>
      </c>
      <c r="E9" s="21">
        <v>455.44771000000003</v>
      </c>
      <c r="F9" s="71">
        <v>0.10642211932743431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0</v>
      </c>
      <c r="E10" s="18">
        <v>1000</v>
      </c>
      <c r="F10" s="72">
        <v>0</v>
      </c>
    </row>
    <row r="11" spans="1:6" ht="15" thickBot="1" x14ac:dyDescent="0.25">
      <c r="A11" s="26"/>
      <c r="B11" s="12" t="s">
        <v>53</v>
      </c>
      <c r="C11" s="28">
        <v>1000</v>
      </c>
      <c r="D11" s="28">
        <v>0</v>
      </c>
      <c r="E11" s="85">
        <v>1000</v>
      </c>
      <c r="F11" s="86">
        <v>0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6551.69668</v>
      </c>
      <c r="E14" s="18">
        <v>13103.393319999999</v>
      </c>
      <c r="F14" s="72">
        <v>0.33333333401169873</v>
      </c>
    </row>
    <row r="15" spans="1:6" ht="15" thickBot="1" x14ac:dyDescent="0.25">
      <c r="A15" s="26"/>
      <c r="B15" s="12" t="s">
        <v>54</v>
      </c>
      <c r="C15" s="28">
        <v>19655.09</v>
      </c>
      <c r="D15" s="28">
        <v>6551.69668</v>
      </c>
      <c r="E15" s="85">
        <v>13103.393319999999</v>
      </c>
      <c r="F15" s="86">
        <v>0.33333333401169873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0.36446000000000001</v>
      </c>
      <c r="E20" s="18">
        <v>1.63554</v>
      </c>
      <c r="F20" s="72">
        <v>0.18223</v>
      </c>
    </row>
    <row r="21" spans="1:6" ht="15" thickBot="1" x14ac:dyDescent="0.25">
      <c r="A21" s="26"/>
      <c r="B21" s="27" t="s">
        <v>36</v>
      </c>
      <c r="C21" s="28">
        <v>2</v>
      </c>
      <c r="D21" s="28">
        <v>0.36446000000000001</v>
      </c>
      <c r="E21" s="85">
        <v>1.63554</v>
      </c>
      <c r="F21" s="86">
        <v>0.18223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70.219589999999997</v>
      </c>
      <c r="E22" s="18">
        <v>529.78040999999996</v>
      </c>
      <c r="F22" s="72">
        <v>0.11703264999999999</v>
      </c>
    </row>
    <row r="23" spans="1:6" ht="15" thickBot="1" x14ac:dyDescent="0.25">
      <c r="A23" s="30"/>
      <c r="B23" s="32" t="s">
        <v>55</v>
      </c>
      <c r="C23" s="32">
        <v>600</v>
      </c>
      <c r="D23" s="32">
        <v>70.219589999999997</v>
      </c>
      <c r="E23" s="89">
        <v>529.78040999999996</v>
      </c>
      <c r="F23" s="90">
        <v>0.11703264999999999</v>
      </c>
    </row>
    <row r="25" spans="1:6" ht="15.75" x14ac:dyDescent="0.25">
      <c r="B25" s="33" t="s">
        <v>0</v>
      </c>
      <c r="C25" s="34">
        <v>27875.18</v>
      </c>
      <c r="D25" s="34">
        <v>8472.1363500000007</v>
      </c>
      <c r="E25" s="34">
        <v>19403.04365</v>
      </c>
      <c r="F25" s="91">
        <v>0.30393117999596775</v>
      </c>
    </row>
    <row r="27" spans="1:6" x14ac:dyDescent="0.2">
      <c r="D27" s="140"/>
    </row>
    <row r="28" spans="1:6" x14ac:dyDescent="0.2">
      <c r="D28" s="146" t="s">
        <v>68</v>
      </c>
      <c r="E28" s="147" t="s">
        <v>69</v>
      </c>
    </row>
    <row r="29" spans="1:6" x14ac:dyDescent="0.2">
      <c r="D29" s="146" t="s">
        <v>70</v>
      </c>
      <c r="E29" s="148" t="s">
        <v>71</v>
      </c>
    </row>
    <row r="30" spans="1:6" x14ac:dyDescent="0.2">
      <c r="D30" s="146" t="s">
        <v>72</v>
      </c>
      <c r="E30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0FC9-A90C-44E9-95E7-F158834B09D1}">
  <sheetPr>
    <pageSetUpPr fitToPage="1"/>
  </sheetPr>
  <dimension ref="A2:F39"/>
  <sheetViews>
    <sheetView workbookViewId="0">
      <pane xSplit="1" ySplit="4" topLeftCell="B16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5.7109375" style="64" bestFit="1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61</v>
      </c>
      <c r="E4" s="8" t="s">
        <v>51</v>
      </c>
      <c r="F4" s="66" t="s">
        <v>45</v>
      </c>
    </row>
    <row r="5" spans="1:6" x14ac:dyDescent="0.2">
      <c r="A5" s="9">
        <v>130</v>
      </c>
      <c r="B5" s="101" t="s">
        <v>3</v>
      </c>
      <c r="C5" s="105">
        <v>9815.2199999999993</v>
      </c>
      <c r="D5" s="127">
        <v>4089.5707900000002</v>
      </c>
      <c r="E5" s="17">
        <v>5725.6492099999996</v>
      </c>
      <c r="F5" s="68">
        <v>0.41665604948233464</v>
      </c>
    </row>
    <row r="6" spans="1:6" x14ac:dyDescent="0.2">
      <c r="A6" s="3">
        <v>143</v>
      </c>
      <c r="B6" s="102" t="s">
        <v>4</v>
      </c>
      <c r="C6" s="106">
        <v>3242.67</v>
      </c>
      <c r="D6" s="129">
        <v>1464.5238900000002</v>
      </c>
      <c r="E6" s="20">
        <v>1778.1461099999999</v>
      </c>
      <c r="F6" s="69">
        <v>0.45164136036044372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30">
        <v>1447.0994699999999</v>
      </c>
      <c r="E7" s="21">
        <v>1947.7105300000001</v>
      </c>
      <c r="F7" s="71">
        <v>0.42626817701137909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7001.1941500000003</v>
      </c>
      <c r="E8" s="18">
        <v>9451.5058500000014</v>
      </c>
      <c r="F8" s="72">
        <v>0.42553466300364073</v>
      </c>
    </row>
    <row r="9" spans="1:6" x14ac:dyDescent="0.2">
      <c r="A9" s="9">
        <v>202</v>
      </c>
      <c r="B9" s="101" t="s">
        <v>8</v>
      </c>
      <c r="C9" s="105">
        <v>104.02</v>
      </c>
      <c r="D9" s="127">
        <v>33.488599999999998</v>
      </c>
      <c r="E9" s="17">
        <v>70.531399999999991</v>
      </c>
      <c r="F9" s="68">
        <v>0.32194385695058642</v>
      </c>
    </row>
    <row r="10" spans="1:6" x14ac:dyDescent="0.2">
      <c r="A10" s="3">
        <v>213</v>
      </c>
      <c r="B10" s="102" t="s">
        <v>9</v>
      </c>
      <c r="C10" s="106">
        <v>3291.55</v>
      </c>
      <c r="D10" s="129">
        <v>1091.3072999999999</v>
      </c>
      <c r="E10" s="20">
        <v>2200.2427000000002</v>
      </c>
      <c r="F10" s="69">
        <v>0.3315481460102383</v>
      </c>
    </row>
    <row r="11" spans="1:6" x14ac:dyDescent="0.2">
      <c r="A11" s="3">
        <v>221</v>
      </c>
      <c r="B11" s="102" t="s">
        <v>10</v>
      </c>
      <c r="C11" s="106">
        <v>1286.8</v>
      </c>
      <c r="D11" s="129">
        <v>360.34235999999999</v>
      </c>
      <c r="E11" s="20">
        <v>926.45763999999997</v>
      </c>
      <c r="F11" s="69">
        <v>0.28002981038234381</v>
      </c>
    </row>
    <row r="12" spans="1:6" x14ac:dyDescent="0.2">
      <c r="A12" s="3">
        <v>223</v>
      </c>
      <c r="B12" s="102" t="s">
        <v>11</v>
      </c>
      <c r="C12" s="106">
        <v>325.93</v>
      </c>
      <c r="D12" s="129">
        <v>95.090729999999994</v>
      </c>
      <c r="E12" s="20">
        <v>230.83927</v>
      </c>
      <c r="F12" s="69">
        <v>0.29175200196361178</v>
      </c>
    </row>
    <row r="13" spans="1:6" x14ac:dyDescent="0.2">
      <c r="A13" s="3">
        <v>224</v>
      </c>
      <c r="B13" s="102" t="s">
        <v>12</v>
      </c>
      <c r="C13" s="106">
        <v>449.03</v>
      </c>
      <c r="D13" s="129">
        <v>277.04203000000001</v>
      </c>
      <c r="E13" s="20">
        <v>171.98796999999996</v>
      </c>
      <c r="F13" s="69">
        <v>0.61697888782486698</v>
      </c>
    </row>
    <row r="14" spans="1:6" x14ac:dyDescent="0.2">
      <c r="A14" s="121">
        <v>226</v>
      </c>
      <c r="B14" s="122" t="s">
        <v>13</v>
      </c>
      <c r="C14" s="123">
        <v>1200.0999999999999</v>
      </c>
      <c r="D14" s="129">
        <v>449.31392000000005</v>
      </c>
      <c r="E14" s="20">
        <v>750.78607999999986</v>
      </c>
      <c r="F14" s="69">
        <v>0.37439706691109081</v>
      </c>
    </row>
    <row r="15" spans="1:6" x14ac:dyDescent="0.2">
      <c r="A15" s="3">
        <v>227</v>
      </c>
      <c r="B15" s="102" t="s">
        <v>14</v>
      </c>
      <c r="C15" s="106">
        <v>3544.97</v>
      </c>
      <c r="D15" s="129">
        <v>1233.63096</v>
      </c>
      <c r="E15" s="20">
        <v>2311.3390399999998</v>
      </c>
      <c r="F15" s="69">
        <v>0.34799475312908151</v>
      </c>
    </row>
    <row r="16" spans="1:6" x14ac:dyDescent="0.2">
      <c r="A16" s="3">
        <v>249</v>
      </c>
      <c r="B16" s="102" t="s">
        <v>15</v>
      </c>
      <c r="C16" s="106">
        <v>705.83</v>
      </c>
      <c r="D16" s="129">
        <v>322.86061999999998</v>
      </c>
      <c r="E16" s="20">
        <v>382.96938000000006</v>
      </c>
      <c r="F16" s="69">
        <v>0.45741980363543622</v>
      </c>
    </row>
    <row r="17" spans="1:6" ht="15" thickBot="1" x14ac:dyDescent="0.25">
      <c r="A17" s="11">
        <v>290</v>
      </c>
      <c r="B17" s="103" t="s">
        <v>16</v>
      </c>
      <c r="C17" s="107">
        <v>509.85</v>
      </c>
      <c r="D17" s="131">
        <v>176.40876999999998</v>
      </c>
      <c r="E17" s="125">
        <v>333.44123000000002</v>
      </c>
      <c r="F17" s="126">
        <v>0.34600131411199364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100">
        <v>4039.4852899999996</v>
      </c>
      <c r="E18" s="18">
        <v>7378.5947100000003</v>
      </c>
      <c r="F18" s="72">
        <v>0.35377973266959067</v>
      </c>
    </row>
    <row r="19" spans="1:6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8.0000000000000004E-4</v>
      </c>
      <c r="E20" s="21">
        <v>4.3992000000000004</v>
      </c>
      <c r="F20" s="71">
        <v>1.8181818181818181E-4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8.0000000000000004E-4</v>
      </c>
      <c r="E21" s="18">
        <v>4.3992000000000004</v>
      </c>
      <c r="F21" s="72">
        <v>1.8181818181818181E-4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11040.68024</v>
      </c>
      <c r="E25" s="18">
        <v>16834.499759999999</v>
      </c>
      <c r="F25" s="72">
        <v>0.39607565726929833</v>
      </c>
    </row>
    <row r="27" spans="1:6" ht="15.75" thickBot="1" x14ac:dyDescent="0.3">
      <c r="D27" s="77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61</v>
      </c>
      <c r="E28" s="40" t="s">
        <v>51</v>
      </c>
      <c r="F28" s="40" t="s">
        <v>45</v>
      </c>
    </row>
    <row r="29" spans="1:6" x14ac:dyDescent="0.2">
      <c r="A29" s="9">
        <v>623</v>
      </c>
      <c r="B29" s="112" t="s">
        <v>40</v>
      </c>
      <c r="C29" s="116">
        <v>410.58</v>
      </c>
      <c r="D29" s="97">
        <v>56.948949999999996</v>
      </c>
      <c r="E29" s="48">
        <v>353.63104999999996</v>
      </c>
      <c r="F29" s="78">
        <v>0.13870366311072141</v>
      </c>
    </row>
    <row r="30" spans="1:6" x14ac:dyDescent="0.2">
      <c r="A30" s="3">
        <v>625</v>
      </c>
      <c r="B30" s="113" t="s">
        <v>41</v>
      </c>
      <c r="C30" s="117">
        <v>16.63</v>
      </c>
      <c r="D30" s="98">
        <v>0</v>
      </c>
      <c r="E30" s="49">
        <v>16.63</v>
      </c>
      <c r="F30" s="79">
        <v>0</v>
      </c>
    </row>
    <row r="31" spans="1:6" x14ac:dyDescent="0.2">
      <c r="A31" s="3">
        <v>628</v>
      </c>
      <c r="B31" s="113" t="s">
        <v>42</v>
      </c>
      <c r="C31" s="117">
        <v>214.29</v>
      </c>
      <c r="D31" s="98">
        <v>60.021080000000005</v>
      </c>
      <c r="E31" s="49">
        <v>154.26891999999998</v>
      </c>
      <c r="F31" s="79">
        <v>0.28009277147790379</v>
      </c>
    </row>
    <row r="32" spans="1:6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116.97003000000001</v>
      </c>
      <c r="E33" s="43">
        <v>583.02997000000005</v>
      </c>
      <c r="F33" s="81">
        <v>0.16710004285714286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116.97003000000001</v>
      </c>
      <c r="E35" s="18">
        <v>28458.20997</v>
      </c>
      <c r="F35" s="83">
        <v>4.0934135847963161E-3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BCBA-3AF5-4532-96A7-9878AC458DDD}">
  <sheetPr>
    <pageSetUpPr fitToPage="1"/>
  </sheetPr>
  <dimension ref="A2:F29"/>
  <sheetViews>
    <sheetView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C12" sqref="C12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61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1869.7810300000001</v>
      </c>
      <c r="E5" s="18">
        <v>2763.5389699999996</v>
      </c>
      <c r="F5" s="72">
        <v>0.40355102388783859</v>
      </c>
    </row>
    <row r="6" spans="1:6" ht="15" thickBot="1" x14ac:dyDescent="0.25">
      <c r="A6" s="26"/>
      <c r="B6" s="27" t="s">
        <v>27</v>
      </c>
      <c r="C6" s="28">
        <v>4633.32</v>
      </c>
      <c r="D6" s="28">
        <v>1869.7810300000001</v>
      </c>
      <c r="E6" s="85">
        <v>2763.5389699999996</v>
      </c>
      <c r="F6" s="86">
        <v>0.40355102388783859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304.27464000000003</v>
      </c>
      <c r="E7" s="18">
        <v>1295.4953599999999</v>
      </c>
      <c r="F7" s="72">
        <v>0.19019899110497135</v>
      </c>
    </row>
    <row r="8" spans="1:6" ht="14.25" x14ac:dyDescent="0.2">
      <c r="A8" s="5"/>
      <c r="B8" s="6" t="s">
        <v>30</v>
      </c>
      <c r="C8" s="23">
        <v>1090.08</v>
      </c>
      <c r="D8" s="23">
        <v>236.49474000000004</v>
      </c>
      <c r="E8" s="87">
        <v>853.58525999999983</v>
      </c>
      <c r="F8" s="88">
        <v>0.21695172831351833</v>
      </c>
    </row>
    <row r="9" spans="1:6" ht="15" thickBot="1" x14ac:dyDescent="0.25">
      <c r="A9" s="11"/>
      <c r="B9" s="12" t="s">
        <v>31</v>
      </c>
      <c r="C9" s="29">
        <v>509.69</v>
      </c>
      <c r="D9" s="29">
        <v>67.779899999999998</v>
      </c>
      <c r="E9" s="21">
        <v>441.9101</v>
      </c>
      <c r="F9" s="71">
        <v>0.13298259726500422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8189.6208499999993</v>
      </c>
      <c r="E14" s="18">
        <v>11465.469150000001</v>
      </c>
      <c r="F14" s="72">
        <v>0.41666666751462339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8189.6208499999993</v>
      </c>
      <c r="E15" s="85">
        <v>11465.469150000001</v>
      </c>
      <c r="F15" s="86">
        <v>0.41666666751462339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0.4017</v>
      </c>
      <c r="E20" s="18">
        <v>1.5983000000000001</v>
      </c>
      <c r="F20" s="72">
        <v>0.20085</v>
      </c>
    </row>
    <row r="21" spans="1:6" ht="15" thickBot="1" x14ac:dyDescent="0.25">
      <c r="A21" s="26"/>
      <c r="B21" s="27" t="s">
        <v>36</v>
      </c>
      <c r="C21" s="28">
        <v>2</v>
      </c>
      <c r="D21" s="28">
        <v>0.4017</v>
      </c>
      <c r="E21" s="85">
        <v>1.5983000000000001</v>
      </c>
      <c r="F21" s="86">
        <v>0.20085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244.55221</v>
      </c>
      <c r="E22" s="18">
        <v>355.44779</v>
      </c>
      <c r="F22" s="72">
        <v>0.40758701666666669</v>
      </c>
    </row>
    <row r="23" spans="1:6" ht="15" thickBot="1" x14ac:dyDescent="0.25">
      <c r="A23" s="30"/>
      <c r="B23" s="31" t="s">
        <v>38</v>
      </c>
      <c r="C23" s="32">
        <v>600</v>
      </c>
      <c r="D23" s="32">
        <v>244.55221</v>
      </c>
      <c r="E23" s="89">
        <v>355.44779</v>
      </c>
      <c r="F23" s="90">
        <v>0.40758701666666669</v>
      </c>
    </row>
    <row r="25" spans="1:6" ht="15.75" x14ac:dyDescent="0.25">
      <c r="B25" s="33" t="s">
        <v>0</v>
      </c>
      <c r="C25" s="34">
        <v>27875.18</v>
      </c>
      <c r="D25" s="34">
        <v>12608.630429999999</v>
      </c>
      <c r="E25" s="34">
        <v>15266.549570000001</v>
      </c>
      <c r="F25" s="91">
        <v>0.45232462821764735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9C52-9230-40C5-BC7E-8A2CE8B253BA}">
  <sheetPr>
    <pageSetUpPr fitToPage="1"/>
  </sheetPr>
  <dimension ref="A2:H39"/>
  <sheetViews>
    <sheetView workbookViewId="0">
      <pane xSplit="1" ySplit="4" topLeftCell="B20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5.7109375" style="64" bestFit="1" customWidth="1"/>
    <col min="5" max="5" width="16.85546875" style="64" bestFit="1" customWidth="1"/>
    <col min="6" max="6" width="14.28515625" style="64" bestFit="1" customWidth="1"/>
    <col min="7" max="7" width="10.5703125" style="64"/>
    <col min="8" max="8" width="14.140625" style="64" bestFit="1" customWidth="1"/>
    <col min="9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62</v>
      </c>
      <c r="E4" s="8" t="s">
        <v>51</v>
      </c>
      <c r="F4" s="66" t="s">
        <v>45</v>
      </c>
    </row>
    <row r="5" spans="1:6" x14ac:dyDescent="0.2">
      <c r="A5" s="9">
        <v>130</v>
      </c>
      <c r="B5" s="101" t="s">
        <v>3</v>
      </c>
      <c r="C5" s="105">
        <v>9815.2199999999993</v>
      </c>
      <c r="D5" s="127">
        <v>4909.3018400000001</v>
      </c>
      <c r="E5" s="17">
        <v>4905.9181599999993</v>
      </c>
      <c r="F5" s="68">
        <v>0.50017236903502926</v>
      </c>
    </row>
    <row r="6" spans="1:6" x14ac:dyDescent="0.2">
      <c r="A6" s="3">
        <v>143</v>
      </c>
      <c r="B6" s="102" t="s">
        <v>4</v>
      </c>
      <c r="C6" s="106">
        <v>3242.67</v>
      </c>
      <c r="D6" s="129">
        <v>1605.7488999999998</v>
      </c>
      <c r="E6" s="20">
        <v>1636.9211000000003</v>
      </c>
      <c r="F6" s="69">
        <v>0.49519343627319456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30">
        <v>1729.6277800000003</v>
      </c>
      <c r="E7" s="21">
        <v>1665.1822199999997</v>
      </c>
      <c r="F7" s="71">
        <v>0.50949177715394978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8244.6785199999995</v>
      </c>
      <c r="E8" s="18">
        <v>8208.0214800000012</v>
      </c>
      <c r="F8" s="72">
        <v>0.50111401289757906</v>
      </c>
    </row>
    <row r="9" spans="1:6" x14ac:dyDescent="0.2">
      <c r="A9" s="9">
        <v>202</v>
      </c>
      <c r="B9" s="101" t="s">
        <v>8</v>
      </c>
      <c r="C9" s="105">
        <v>104.02</v>
      </c>
      <c r="D9" s="127">
        <v>44.306809999999999</v>
      </c>
      <c r="E9" s="17">
        <v>59.713189999999997</v>
      </c>
      <c r="F9" s="68">
        <v>0.42594510671024804</v>
      </c>
    </row>
    <row r="10" spans="1:6" x14ac:dyDescent="0.2">
      <c r="A10" s="3">
        <v>213</v>
      </c>
      <c r="B10" s="102" t="s">
        <v>9</v>
      </c>
      <c r="C10" s="106">
        <v>3291.55</v>
      </c>
      <c r="D10" s="129">
        <v>1359.3359399999999</v>
      </c>
      <c r="E10" s="20">
        <v>1932.2140600000002</v>
      </c>
      <c r="F10" s="69">
        <v>0.41297745439078848</v>
      </c>
    </row>
    <row r="11" spans="1:6" x14ac:dyDescent="0.2">
      <c r="A11" s="3">
        <v>221</v>
      </c>
      <c r="B11" s="102" t="s">
        <v>10</v>
      </c>
      <c r="C11" s="106">
        <v>1286.8</v>
      </c>
      <c r="D11" s="129">
        <v>424.92945000000003</v>
      </c>
      <c r="E11" s="20">
        <v>861.87054999999987</v>
      </c>
      <c r="F11" s="69">
        <v>0.33022182934410943</v>
      </c>
    </row>
    <row r="12" spans="1:6" x14ac:dyDescent="0.2">
      <c r="A12" s="3">
        <v>223</v>
      </c>
      <c r="B12" s="102" t="s">
        <v>11</v>
      </c>
      <c r="C12" s="106">
        <v>325.93</v>
      </c>
      <c r="D12" s="129">
        <v>130.56801999999999</v>
      </c>
      <c r="E12" s="20">
        <v>195.36198000000002</v>
      </c>
      <c r="F12" s="69">
        <v>0.40060141748228145</v>
      </c>
    </row>
    <row r="13" spans="1:6" x14ac:dyDescent="0.2">
      <c r="A13" s="3">
        <v>224</v>
      </c>
      <c r="B13" s="102" t="s">
        <v>12</v>
      </c>
      <c r="C13" s="106">
        <v>449.03</v>
      </c>
      <c r="D13" s="129">
        <v>277.69092999999998</v>
      </c>
      <c r="E13" s="20">
        <v>171.33906999999999</v>
      </c>
      <c r="F13" s="69">
        <v>0.61842400285058907</v>
      </c>
    </row>
    <row r="14" spans="1:6" ht="47.25" customHeight="1" x14ac:dyDescent="0.2">
      <c r="A14" s="121">
        <v>226</v>
      </c>
      <c r="B14" s="122" t="s">
        <v>13</v>
      </c>
      <c r="C14" s="123">
        <v>1200.0999999999999</v>
      </c>
      <c r="D14" s="129">
        <v>1767.8963900000003</v>
      </c>
      <c r="E14" s="20">
        <v>-567.79639000000043</v>
      </c>
      <c r="F14" s="69">
        <v>1.4731242313140576</v>
      </c>
    </row>
    <row r="15" spans="1:6" x14ac:dyDescent="0.2">
      <c r="A15" s="3">
        <v>227</v>
      </c>
      <c r="B15" s="102" t="s">
        <v>14</v>
      </c>
      <c r="C15" s="106">
        <v>3544.97</v>
      </c>
      <c r="D15" s="129">
        <v>1310.25495</v>
      </c>
      <c r="E15" s="20">
        <v>2234.7150499999998</v>
      </c>
      <c r="F15" s="69">
        <v>0.36960960177378088</v>
      </c>
    </row>
    <row r="16" spans="1:6" x14ac:dyDescent="0.2">
      <c r="A16" s="3">
        <v>249</v>
      </c>
      <c r="B16" s="102" t="s">
        <v>15</v>
      </c>
      <c r="C16" s="106">
        <v>705.83</v>
      </c>
      <c r="D16" s="129">
        <v>371.3698</v>
      </c>
      <c r="E16" s="20">
        <v>334.46020000000004</v>
      </c>
      <c r="F16" s="69">
        <v>0.52614623917940573</v>
      </c>
    </row>
    <row r="17" spans="1:8" ht="15" thickBot="1" x14ac:dyDescent="0.25">
      <c r="A17" s="11">
        <v>290</v>
      </c>
      <c r="B17" s="103" t="s">
        <v>16</v>
      </c>
      <c r="C17" s="107">
        <v>509.85</v>
      </c>
      <c r="D17" s="134">
        <v>211.14126000000002</v>
      </c>
      <c r="E17" s="125">
        <v>298.70874000000003</v>
      </c>
      <c r="F17" s="126">
        <v>0.41412427184466022</v>
      </c>
    </row>
    <row r="18" spans="1:8" s="73" customFormat="1" ht="15.75" thickBot="1" x14ac:dyDescent="0.3">
      <c r="A18" s="13"/>
      <c r="B18" s="92" t="s">
        <v>7</v>
      </c>
      <c r="C18" s="108">
        <v>11418.08</v>
      </c>
      <c r="D18" s="128">
        <v>5897.4935500000011</v>
      </c>
      <c r="E18" s="18">
        <v>5520.5864499999989</v>
      </c>
      <c r="F18" s="72">
        <v>0.51650483706542616</v>
      </c>
    </row>
    <row r="19" spans="1:8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8" ht="15" thickBot="1" x14ac:dyDescent="0.25">
      <c r="A20" s="11">
        <v>359</v>
      </c>
      <c r="B20" s="103" t="s">
        <v>19</v>
      </c>
      <c r="C20" s="107">
        <v>4.4000000000000004</v>
      </c>
      <c r="D20" s="70">
        <v>1.0400000000000001E-3</v>
      </c>
      <c r="E20" s="21">
        <v>4.3989600000000006</v>
      </c>
      <c r="F20" s="71">
        <v>2.3636363636363636E-4</v>
      </c>
    </row>
    <row r="21" spans="1:8" s="73" customFormat="1" ht="15.75" thickBot="1" x14ac:dyDescent="0.3">
      <c r="A21" s="13"/>
      <c r="B21" s="92" t="s">
        <v>20</v>
      </c>
      <c r="C21" s="108">
        <v>4.4000000000000004</v>
      </c>
      <c r="D21" s="95">
        <v>1.0400000000000001E-3</v>
      </c>
      <c r="E21" s="18">
        <v>4.3989600000000006</v>
      </c>
      <c r="F21" s="72">
        <v>2.3636363636363636E-4</v>
      </c>
    </row>
    <row r="22" spans="1:8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8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8" ht="15" thickBot="1" x14ac:dyDescent="0.25">
      <c r="C24" s="60"/>
      <c r="F24" s="76"/>
    </row>
    <row r="25" spans="1:8" ht="15.75" thickBot="1" x14ac:dyDescent="0.3">
      <c r="B25" s="110" t="s">
        <v>39</v>
      </c>
      <c r="C25" s="108">
        <v>27875.18</v>
      </c>
      <c r="D25" s="18">
        <v>14142.17311</v>
      </c>
      <c r="E25" s="18">
        <v>13733.006890000001</v>
      </c>
      <c r="F25" s="72">
        <v>0.50733925700210725</v>
      </c>
      <c r="H25" s="142"/>
    </row>
    <row r="27" spans="1:8" ht="15.75" thickBot="1" x14ac:dyDescent="0.3">
      <c r="D27" s="77"/>
    </row>
    <row r="28" spans="1:8" ht="45.75" thickBot="1" x14ac:dyDescent="0.25">
      <c r="A28" s="38" t="s">
        <v>1</v>
      </c>
      <c r="B28" s="111" t="s">
        <v>2</v>
      </c>
      <c r="C28" s="115" t="s">
        <v>52</v>
      </c>
      <c r="D28" s="39" t="str">
        <f>+D4</f>
        <v>Import executat Acum jun 2022</v>
      </c>
      <c r="E28" s="40" t="str">
        <f>+E4</f>
        <v>Diferència Ppto  vs. execució exercici 2021</v>
      </c>
      <c r="F28" s="40" t="str">
        <f>+F4</f>
        <v>Grau d'execució</v>
      </c>
    </row>
    <row r="29" spans="1:8" x14ac:dyDescent="0.2">
      <c r="A29" s="9">
        <v>623</v>
      </c>
      <c r="B29" s="112" t="s">
        <v>40</v>
      </c>
      <c r="C29" s="116">
        <v>410.58</v>
      </c>
      <c r="D29" s="97">
        <v>58.853650000000002</v>
      </c>
      <c r="E29" s="48">
        <v>351.72634999999997</v>
      </c>
      <c r="F29" s="78">
        <v>0.14334271031224122</v>
      </c>
    </row>
    <row r="30" spans="1:8" x14ac:dyDescent="0.2">
      <c r="A30" s="3">
        <v>625</v>
      </c>
      <c r="B30" s="113" t="s">
        <v>41</v>
      </c>
      <c r="C30" s="117">
        <v>16.63</v>
      </c>
      <c r="D30" s="98">
        <v>0.82147999999999999</v>
      </c>
      <c r="E30" s="49">
        <v>15.80852</v>
      </c>
      <c r="F30" s="79">
        <v>4.9397474443776311E-2</v>
      </c>
    </row>
    <row r="31" spans="1:8" x14ac:dyDescent="0.2">
      <c r="A31" s="3">
        <v>628</v>
      </c>
      <c r="B31" s="113" t="s">
        <v>42</v>
      </c>
      <c r="C31" s="117">
        <v>214.29</v>
      </c>
      <c r="D31" s="98">
        <v>71.199239999999989</v>
      </c>
      <c r="E31" s="49">
        <v>143.09075999999999</v>
      </c>
      <c r="F31" s="79">
        <v>0.33225647487050253</v>
      </c>
    </row>
    <row r="32" spans="1:8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19">
        <v>130.87437</v>
      </c>
      <c r="E33" s="43">
        <v>569.12563</v>
      </c>
      <c r="F33" s="81">
        <v>0.18696338571428572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130.87437</v>
      </c>
      <c r="E35" s="18">
        <v>28444.305629999999</v>
      </c>
      <c r="F35" s="83">
        <v>4.5800015957904727E-3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5F9B-C038-4012-B61B-8B49FD6EE503}">
  <sheetPr>
    <pageSetUpPr fitToPage="1"/>
  </sheetPr>
  <dimension ref="A2:F30"/>
  <sheetViews>
    <sheetView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62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2043.27943</v>
      </c>
      <c r="E5" s="18">
        <v>2590.0405699999997</v>
      </c>
      <c r="F5" s="72">
        <v>0.44099682948727914</v>
      </c>
    </row>
    <row r="6" spans="1:6" ht="15" thickBot="1" x14ac:dyDescent="0.25">
      <c r="A6" s="26"/>
      <c r="B6" s="27" t="s">
        <v>27</v>
      </c>
      <c r="C6" s="28">
        <v>4633.32</v>
      </c>
      <c r="D6" s="28">
        <v>2043.27943</v>
      </c>
      <c r="E6" s="85">
        <v>2590.0405699999997</v>
      </c>
      <c r="F6" s="86">
        <v>0.44099682948727914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381.43266</v>
      </c>
      <c r="E7" s="18">
        <v>1218.33734</v>
      </c>
      <c r="F7" s="72">
        <v>0.23842968676747284</v>
      </c>
    </row>
    <row r="8" spans="1:6" ht="14.25" x14ac:dyDescent="0.2">
      <c r="A8" s="5"/>
      <c r="B8" s="6" t="s">
        <v>30</v>
      </c>
      <c r="C8" s="23">
        <v>1090.08</v>
      </c>
      <c r="D8" s="23">
        <v>292.81515000000002</v>
      </c>
      <c r="E8" s="87">
        <v>797.26484999999991</v>
      </c>
      <c r="F8" s="88">
        <v>0.26861803720827832</v>
      </c>
    </row>
    <row r="9" spans="1:6" ht="15" thickBot="1" x14ac:dyDescent="0.25">
      <c r="A9" s="11"/>
      <c r="B9" s="12" t="s">
        <v>31</v>
      </c>
      <c r="C9" s="29">
        <v>509.69</v>
      </c>
      <c r="D9" s="29">
        <v>88.617509999999996</v>
      </c>
      <c r="E9" s="21">
        <v>421.07249000000002</v>
      </c>
      <c r="F9" s="71">
        <v>0.1738655064843336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9827.5450199999996</v>
      </c>
      <c r="E14" s="18">
        <v>9827.5449800000006</v>
      </c>
      <c r="F14" s="72">
        <v>0.50000000101754805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9827.5450199999996</v>
      </c>
      <c r="E15" s="85">
        <v>9827.5449800000006</v>
      </c>
      <c r="F15" s="86">
        <v>0.50000000101754805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0.92010000000000003</v>
      </c>
      <c r="E20" s="18">
        <v>1.0798999999999999</v>
      </c>
      <c r="F20" s="72">
        <v>0.46005000000000001</v>
      </c>
    </row>
    <row r="21" spans="1:6" ht="15" thickBot="1" x14ac:dyDescent="0.25">
      <c r="A21" s="26"/>
      <c r="B21" s="27" t="s">
        <v>36</v>
      </c>
      <c r="C21" s="28">
        <v>2</v>
      </c>
      <c r="D21" s="28">
        <v>0.92010000000000003</v>
      </c>
      <c r="E21" s="85">
        <v>1.0798999999999999</v>
      </c>
      <c r="F21" s="86">
        <v>0.46005000000000001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349.64468999999997</v>
      </c>
      <c r="E22" s="18">
        <v>250.35531000000003</v>
      </c>
      <c r="F22" s="72">
        <v>0.58274114999999993</v>
      </c>
    </row>
    <row r="23" spans="1:6" ht="15" thickBot="1" x14ac:dyDescent="0.25">
      <c r="A23" s="30"/>
      <c r="B23" s="31" t="s">
        <v>38</v>
      </c>
      <c r="C23" s="32">
        <v>600</v>
      </c>
      <c r="D23" s="32">
        <v>349.64468999999997</v>
      </c>
      <c r="E23" s="89">
        <v>250.35531000000003</v>
      </c>
      <c r="F23" s="90">
        <v>0.58274114999999993</v>
      </c>
    </row>
    <row r="25" spans="1:6" ht="15.75" x14ac:dyDescent="0.25">
      <c r="B25" s="33" t="s">
        <v>0</v>
      </c>
      <c r="C25" s="34">
        <v>27875.18</v>
      </c>
      <c r="D25" s="34">
        <v>14602.821899999997</v>
      </c>
      <c r="E25" s="34">
        <v>13272.358100000003</v>
      </c>
      <c r="F25" s="91">
        <v>0.52386466742098159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  <row r="30" spans="1:6" x14ac:dyDescent="0.2">
      <c r="D30" s="51"/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7D5C-FFB3-428F-952E-99F4D36184BB}">
  <sheetPr>
    <pageSetUpPr fitToPage="1"/>
  </sheetPr>
  <dimension ref="A2:G39"/>
  <sheetViews>
    <sheetView workbookViewId="0">
      <pane xSplit="1" ySplit="4" topLeftCell="B19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5.7109375" style="64" bestFit="1" customWidth="1"/>
    <col min="5" max="5" width="16.85546875" style="64" bestFit="1" customWidth="1"/>
    <col min="6" max="6" width="14.28515625" style="64" bestFit="1" customWidth="1"/>
    <col min="7" max="7" width="14.140625" style="64" bestFit="1" customWidth="1"/>
    <col min="8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63</v>
      </c>
      <c r="E4" s="8" t="s">
        <v>51</v>
      </c>
      <c r="F4" s="66" t="s">
        <v>45</v>
      </c>
    </row>
    <row r="5" spans="1:6" x14ac:dyDescent="0.2">
      <c r="A5" s="9">
        <v>130</v>
      </c>
      <c r="B5" s="101" t="s">
        <v>3</v>
      </c>
      <c r="C5" s="105">
        <v>9815.2199999999993</v>
      </c>
      <c r="D5" s="127">
        <v>5737.2079100000001</v>
      </c>
      <c r="E5" s="17">
        <v>4078.0120899999993</v>
      </c>
      <c r="F5" s="68">
        <v>0.58452158076945804</v>
      </c>
    </row>
    <row r="6" spans="1:6" x14ac:dyDescent="0.2">
      <c r="A6" s="3">
        <v>143</v>
      </c>
      <c r="B6" s="102" t="s">
        <v>4</v>
      </c>
      <c r="C6" s="106">
        <v>3242.67</v>
      </c>
      <c r="D6" s="129">
        <v>1683.3405400000001</v>
      </c>
      <c r="E6" s="20">
        <v>1559.3294599999999</v>
      </c>
      <c r="F6" s="69">
        <v>0.51912175460345955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30">
        <v>1992.5513900000003</v>
      </c>
      <c r="E7" s="21">
        <v>1402.2586099999996</v>
      </c>
      <c r="F7" s="71">
        <v>0.58694047384095138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9413.0998400000008</v>
      </c>
      <c r="E8" s="18">
        <v>7039.60016</v>
      </c>
      <c r="F8" s="72">
        <v>0.57213100828435459</v>
      </c>
    </row>
    <row r="9" spans="1:6" x14ac:dyDescent="0.2">
      <c r="A9" s="9">
        <v>202</v>
      </c>
      <c r="B9" s="101" t="s">
        <v>8</v>
      </c>
      <c r="C9" s="105">
        <v>104.02</v>
      </c>
      <c r="D9" s="127">
        <v>47.218669999999996</v>
      </c>
      <c r="E9" s="17">
        <v>56.80133</v>
      </c>
      <c r="F9" s="68">
        <v>0.45393837723514707</v>
      </c>
    </row>
    <row r="10" spans="1:6" x14ac:dyDescent="0.2">
      <c r="A10" s="3">
        <v>213</v>
      </c>
      <c r="B10" s="102" t="s">
        <v>9</v>
      </c>
      <c r="C10" s="106">
        <v>3291.55</v>
      </c>
      <c r="D10" s="129">
        <v>1508.6424099999999</v>
      </c>
      <c r="E10" s="20">
        <v>1782.9075900000003</v>
      </c>
      <c r="F10" s="69">
        <v>0.45833798970090073</v>
      </c>
    </row>
    <row r="11" spans="1:6" x14ac:dyDescent="0.2">
      <c r="A11" s="3">
        <v>221</v>
      </c>
      <c r="B11" s="102" t="s">
        <v>10</v>
      </c>
      <c r="C11" s="106">
        <v>1286.8</v>
      </c>
      <c r="D11" s="129">
        <v>424.79746</v>
      </c>
      <c r="E11" s="20">
        <v>862.00253999999995</v>
      </c>
      <c r="F11" s="69">
        <v>0.33011925707180606</v>
      </c>
    </row>
    <row r="12" spans="1:6" x14ac:dyDescent="0.2">
      <c r="A12" s="3">
        <v>223</v>
      </c>
      <c r="B12" s="102" t="s">
        <v>11</v>
      </c>
      <c r="C12" s="106">
        <v>325.93</v>
      </c>
      <c r="D12" s="129">
        <v>172.29105999999999</v>
      </c>
      <c r="E12" s="20">
        <v>153.63894000000002</v>
      </c>
      <c r="F12" s="69">
        <v>0.528613690056147</v>
      </c>
    </row>
    <row r="13" spans="1:6" x14ac:dyDescent="0.2">
      <c r="A13" s="3">
        <v>224</v>
      </c>
      <c r="B13" s="102" t="s">
        <v>12</v>
      </c>
      <c r="C13" s="106">
        <v>449.03</v>
      </c>
      <c r="D13" s="129">
        <v>277.69092999999998</v>
      </c>
      <c r="E13" s="20">
        <v>171.33906999999999</v>
      </c>
      <c r="F13" s="69">
        <v>0.61842400285058907</v>
      </c>
    </row>
    <row r="14" spans="1:6" x14ac:dyDescent="0.2">
      <c r="A14" s="121">
        <v>226</v>
      </c>
      <c r="B14" s="122" t="s">
        <v>13</v>
      </c>
      <c r="C14" s="123">
        <v>1200.0999999999999</v>
      </c>
      <c r="D14" s="129">
        <v>1864.4861400000002</v>
      </c>
      <c r="E14" s="20">
        <v>-664.3861400000003</v>
      </c>
      <c r="F14" s="69">
        <v>1.553608982584785</v>
      </c>
    </row>
    <row r="15" spans="1:6" x14ac:dyDescent="0.2">
      <c r="A15" s="3">
        <v>227</v>
      </c>
      <c r="B15" s="102" t="s">
        <v>14</v>
      </c>
      <c r="C15" s="106">
        <v>3544.97</v>
      </c>
      <c r="D15" s="129">
        <v>1344.97468</v>
      </c>
      <c r="E15" s="20">
        <v>2199.99532</v>
      </c>
      <c r="F15" s="69">
        <v>0.37940368465741603</v>
      </c>
    </row>
    <row r="16" spans="1:6" x14ac:dyDescent="0.2">
      <c r="A16" s="3">
        <v>249</v>
      </c>
      <c r="B16" s="102" t="s">
        <v>15</v>
      </c>
      <c r="C16" s="106">
        <v>705.83</v>
      </c>
      <c r="D16" s="129">
        <v>383.03709000000003</v>
      </c>
      <c r="E16" s="20">
        <v>322.79291000000001</v>
      </c>
      <c r="F16" s="69">
        <v>0.54267612597934345</v>
      </c>
    </row>
    <row r="17" spans="1:7" ht="15" thickBot="1" x14ac:dyDescent="0.25">
      <c r="A17" s="11">
        <v>290</v>
      </c>
      <c r="B17" s="103" t="s">
        <v>16</v>
      </c>
      <c r="C17" s="107">
        <v>509.85</v>
      </c>
      <c r="D17" s="134">
        <v>246.62098</v>
      </c>
      <c r="E17" s="125">
        <v>263.22901999999999</v>
      </c>
      <c r="F17" s="126">
        <v>0.48371281749534173</v>
      </c>
    </row>
    <row r="18" spans="1:7" s="73" customFormat="1" ht="15.75" thickBot="1" x14ac:dyDescent="0.3">
      <c r="A18" s="13"/>
      <c r="B18" s="92" t="s">
        <v>7</v>
      </c>
      <c r="C18" s="108">
        <v>11418.08</v>
      </c>
      <c r="D18" s="128">
        <v>6269.7594199999994</v>
      </c>
      <c r="E18" s="18">
        <v>5148.3205800000005</v>
      </c>
      <c r="F18" s="72">
        <v>0.54910803042192724</v>
      </c>
    </row>
    <row r="19" spans="1:7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7" ht="15" thickBot="1" x14ac:dyDescent="0.25">
      <c r="A20" s="11">
        <v>359</v>
      </c>
      <c r="B20" s="103" t="s">
        <v>19</v>
      </c>
      <c r="C20" s="107">
        <v>4.4000000000000004</v>
      </c>
      <c r="D20" s="70">
        <v>1.0400000000000001E-3</v>
      </c>
      <c r="E20" s="21">
        <v>4.3989600000000006</v>
      </c>
      <c r="F20" s="71">
        <v>2.3636363636363636E-4</v>
      </c>
    </row>
    <row r="21" spans="1:7" s="73" customFormat="1" ht="15.75" thickBot="1" x14ac:dyDescent="0.3">
      <c r="A21" s="13"/>
      <c r="B21" s="92" t="s">
        <v>20</v>
      </c>
      <c r="C21" s="108">
        <v>4.4000000000000004</v>
      </c>
      <c r="D21" s="95">
        <v>1.0400000000000001E-3</v>
      </c>
      <c r="E21" s="18">
        <v>4.3989600000000006</v>
      </c>
      <c r="F21" s="72">
        <v>2.3636363636363636E-4</v>
      </c>
    </row>
    <row r="22" spans="1:7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7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7" ht="15" thickBot="1" x14ac:dyDescent="0.25">
      <c r="C24" s="60"/>
      <c r="F24" s="76"/>
    </row>
    <row r="25" spans="1:7" ht="15.75" thickBot="1" x14ac:dyDescent="0.3">
      <c r="B25" s="110" t="s">
        <v>39</v>
      </c>
      <c r="C25" s="108">
        <v>27875.18</v>
      </c>
      <c r="D25" s="18">
        <v>15682.8603</v>
      </c>
      <c r="E25" s="18">
        <v>12192.3197</v>
      </c>
      <c r="F25" s="72">
        <v>0.56261018942299212</v>
      </c>
    </row>
    <row r="27" spans="1:7" ht="15.75" thickBot="1" x14ac:dyDescent="0.3">
      <c r="D27" s="77"/>
      <c r="G27" s="142"/>
    </row>
    <row r="28" spans="1:7" ht="45.75" thickBot="1" x14ac:dyDescent="0.25">
      <c r="A28" s="38" t="s">
        <v>1</v>
      </c>
      <c r="B28" s="111" t="s">
        <v>2</v>
      </c>
      <c r="C28" s="115" t="s">
        <v>52</v>
      </c>
      <c r="D28" s="39" t="s">
        <v>63</v>
      </c>
      <c r="E28" s="40" t="s">
        <v>51</v>
      </c>
      <c r="F28" s="40" t="s">
        <v>45</v>
      </c>
    </row>
    <row r="29" spans="1:7" x14ac:dyDescent="0.2">
      <c r="A29" s="9">
        <v>623</v>
      </c>
      <c r="B29" s="112" t="s">
        <v>40</v>
      </c>
      <c r="C29" s="116">
        <v>410.58</v>
      </c>
      <c r="D29" s="97">
        <v>66.220659999999995</v>
      </c>
      <c r="E29" s="48">
        <v>344.35933999999997</v>
      </c>
      <c r="F29" s="78">
        <v>0.16128564469774465</v>
      </c>
    </row>
    <row r="30" spans="1:7" x14ac:dyDescent="0.2">
      <c r="A30" s="3">
        <v>625</v>
      </c>
      <c r="B30" s="113" t="s">
        <v>41</v>
      </c>
      <c r="C30" s="117">
        <v>16.63</v>
      </c>
      <c r="D30" s="98">
        <v>0.82147999999999999</v>
      </c>
      <c r="E30" s="49">
        <v>15.80852</v>
      </c>
      <c r="F30" s="79">
        <v>4.9397474443776311E-2</v>
      </c>
    </row>
    <row r="31" spans="1:7" x14ac:dyDescent="0.2">
      <c r="A31" s="3">
        <v>628</v>
      </c>
      <c r="B31" s="113" t="s">
        <v>42</v>
      </c>
      <c r="C31" s="117">
        <v>214.29</v>
      </c>
      <c r="D31" s="98">
        <v>121.9152</v>
      </c>
      <c r="E31" s="49">
        <v>92.374799999999993</v>
      </c>
      <c r="F31" s="79">
        <v>0.56892622147557048</v>
      </c>
    </row>
    <row r="32" spans="1:7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19">
        <v>188.95733999999999</v>
      </c>
      <c r="E33" s="43">
        <v>511.04266000000001</v>
      </c>
      <c r="F33" s="81">
        <v>0.26993905714285715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188.95733999999999</v>
      </c>
      <c r="E35" s="18">
        <v>28386.222659999999</v>
      </c>
      <c r="F35" s="83">
        <v>6.6126386605438701E-3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475-F78F-4BDF-8076-295638106AE7}">
  <sheetPr>
    <pageSetUpPr fitToPage="1"/>
  </sheetPr>
  <dimension ref="A2:F30"/>
  <sheetViews>
    <sheetView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30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5.5703125" style="84" bestFit="1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63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2045.42563</v>
      </c>
      <c r="E5" s="18">
        <v>2587.89437</v>
      </c>
      <c r="F5" s="72">
        <v>0.44146003945335094</v>
      </c>
    </row>
    <row r="6" spans="1:6" ht="15" thickBot="1" x14ac:dyDescent="0.25">
      <c r="A6" s="26"/>
      <c r="B6" s="27" t="s">
        <v>27</v>
      </c>
      <c r="C6" s="28">
        <v>4633.32</v>
      </c>
      <c r="D6" s="28">
        <v>2045.42563</v>
      </c>
      <c r="E6" s="85">
        <v>2587.89437</v>
      </c>
      <c r="F6" s="86">
        <v>0.44146003945335094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577.12623000000008</v>
      </c>
      <c r="E7" s="18">
        <v>1022.6437699999999</v>
      </c>
      <c r="F7" s="72">
        <v>0.36075575238940605</v>
      </c>
    </row>
    <row r="8" spans="1:6" ht="14.25" x14ac:dyDescent="0.2">
      <c r="A8" s="5"/>
      <c r="B8" s="6" t="s">
        <v>30</v>
      </c>
      <c r="C8" s="23">
        <v>1090.08</v>
      </c>
      <c r="D8" s="23">
        <v>468.82111000000003</v>
      </c>
      <c r="E8" s="87">
        <v>621.25888999999984</v>
      </c>
      <c r="F8" s="88">
        <v>0.43007954462057835</v>
      </c>
    </row>
    <row r="9" spans="1:6" ht="15" thickBot="1" x14ac:dyDescent="0.25">
      <c r="A9" s="11"/>
      <c r="B9" s="12" t="s">
        <v>31</v>
      </c>
      <c r="C9" s="29">
        <v>509.69</v>
      </c>
      <c r="D9" s="29">
        <v>108.30512</v>
      </c>
      <c r="E9" s="21">
        <v>401.38488000000001</v>
      </c>
      <c r="F9" s="71">
        <v>0.21249214228256391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11465.46919</v>
      </c>
      <c r="E14" s="18">
        <v>8189.6208100000003</v>
      </c>
      <c r="F14" s="72">
        <v>0.58333333452047276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11465.46919</v>
      </c>
      <c r="E15" s="85">
        <v>8189.6208100000003</v>
      </c>
      <c r="F15" s="86">
        <v>0.58333333452047276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0.93411999999999995</v>
      </c>
      <c r="E20" s="18">
        <v>1.0658799999999999</v>
      </c>
      <c r="F20" s="72">
        <v>0.46705999999999998</v>
      </c>
    </row>
    <row r="21" spans="1:6" ht="15" thickBot="1" x14ac:dyDescent="0.25">
      <c r="A21" s="26"/>
      <c r="B21" s="27" t="s">
        <v>36</v>
      </c>
      <c r="C21" s="28">
        <v>2</v>
      </c>
      <c r="D21" s="28">
        <v>0.93411999999999995</v>
      </c>
      <c r="E21" s="85">
        <v>1.0658799999999999</v>
      </c>
      <c r="F21" s="86">
        <v>0.46705999999999998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360.66964999999999</v>
      </c>
      <c r="E22" s="18">
        <v>239.33035000000001</v>
      </c>
      <c r="F22" s="72">
        <v>0.60111608333333333</v>
      </c>
    </row>
    <row r="23" spans="1:6" ht="15" thickBot="1" x14ac:dyDescent="0.25">
      <c r="A23" s="30"/>
      <c r="B23" s="31" t="s">
        <v>38</v>
      </c>
      <c r="C23" s="32">
        <v>600</v>
      </c>
      <c r="D23" s="32">
        <v>360.66964999999999</v>
      </c>
      <c r="E23" s="89">
        <v>239.33035000000001</v>
      </c>
      <c r="F23" s="90">
        <v>0.60111608333333333</v>
      </c>
    </row>
    <row r="25" spans="1:6" ht="15.75" x14ac:dyDescent="0.25">
      <c r="B25" s="33" t="s">
        <v>0</v>
      </c>
      <c r="C25" s="34">
        <v>27875.18</v>
      </c>
      <c r="D25" s="34">
        <v>16449.624820000001</v>
      </c>
      <c r="E25" s="34">
        <v>11425.555179999999</v>
      </c>
      <c r="F25" s="91">
        <v>0.59011725915312474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  <row r="30" spans="1:6" x14ac:dyDescent="0.2">
      <c r="E30" s="51"/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B933-8390-40EF-86C7-578A13BA152A}">
  <sheetPr>
    <pageSetUpPr fitToPage="1"/>
  </sheetPr>
  <dimension ref="A2:F40"/>
  <sheetViews>
    <sheetView workbookViewId="0">
      <pane xSplit="1" ySplit="4" topLeftCell="B16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5.7109375" style="64" bestFit="1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64</v>
      </c>
      <c r="E4" s="8" t="s">
        <v>51</v>
      </c>
      <c r="F4" s="66" t="s">
        <v>45</v>
      </c>
    </row>
    <row r="5" spans="1:6" x14ac:dyDescent="0.2">
      <c r="A5" s="9">
        <v>130</v>
      </c>
      <c r="B5" s="101" t="s">
        <v>3</v>
      </c>
      <c r="C5" s="105">
        <v>9815.2199999999993</v>
      </c>
      <c r="D5" s="127">
        <v>6436.1165300000002</v>
      </c>
      <c r="E5" s="17">
        <v>3379.1034699999991</v>
      </c>
      <c r="F5" s="68">
        <v>0.65572819865474241</v>
      </c>
    </row>
    <row r="6" spans="1:6" x14ac:dyDescent="0.2">
      <c r="A6" s="3">
        <v>143</v>
      </c>
      <c r="B6" s="102" t="s">
        <v>4</v>
      </c>
      <c r="C6" s="106">
        <v>3242.67</v>
      </c>
      <c r="D6" s="129">
        <v>1684.9861500000002</v>
      </c>
      <c r="E6" s="20">
        <v>1557.6838499999999</v>
      </c>
      <c r="F6" s="69">
        <v>0.51962924071829697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30">
        <v>2205.91716</v>
      </c>
      <c r="E7" s="21">
        <v>1188.89284</v>
      </c>
      <c r="F7" s="71">
        <v>0.64979105163470119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10327.019840000001</v>
      </c>
      <c r="E8" s="18">
        <v>6125.6801599999999</v>
      </c>
      <c r="F8" s="72">
        <v>0.62767933773787887</v>
      </c>
    </row>
    <row r="9" spans="1:6" x14ac:dyDescent="0.2">
      <c r="A9" s="9">
        <v>202</v>
      </c>
      <c r="B9" s="101" t="s">
        <v>8</v>
      </c>
      <c r="C9" s="105">
        <v>104.02</v>
      </c>
      <c r="D9" s="127">
        <v>57.93965</v>
      </c>
      <c r="E9" s="17">
        <v>46.080349999999996</v>
      </c>
      <c r="F9" s="68">
        <v>0.55700490290328786</v>
      </c>
    </row>
    <row r="10" spans="1:6" x14ac:dyDescent="0.2">
      <c r="A10" s="3">
        <v>213</v>
      </c>
      <c r="B10" s="102" t="s">
        <v>9</v>
      </c>
      <c r="C10" s="106">
        <v>3291.55</v>
      </c>
      <c r="D10" s="129">
        <v>2229.7382900000002</v>
      </c>
      <c r="E10" s="20">
        <v>1061.8117099999999</v>
      </c>
      <c r="F10" s="69">
        <v>0.67741285716455779</v>
      </c>
    </row>
    <row r="11" spans="1:6" x14ac:dyDescent="0.2">
      <c r="A11" s="3">
        <v>221</v>
      </c>
      <c r="B11" s="102" t="s">
        <v>10</v>
      </c>
      <c r="C11" s="106">
        <v>1286.8</v>
      </c>
      <c r="D11" s="129">
        <v>1092.42227</v>
      </c>
      <c r="E11" s="20">
        <v>194.37772999999993</v>
      </c>
      <c r="F11" s="69">
        <v>0.84894487876903957</v>
      </c>
    </row>
    <row r="12" spans="1:6" x14ac:dyDescent="0.2">
      <c r="A12" s="3">
        <v>223</v>
      </c>
      <c r="B12" s="102" t="s">
        <v>11</v>
      </c>
      <c r="C12" s="106">
        <v>325.93</v>
      </c>
      <c r="D12" s="129">
        <v>177.01229000000001</v>
      </c>
      <c r="E12" s="20">
        <v>148.91771</v>
      </c>
      <c r="F12" s="69">
        <v>0.5430991010339643</v>
      </c>
    </row>
    <row r="13" spans="1:6" x14ac:dyDescent="0.2">
      <c r="A13" s="3">
        <v>224</v>
      </c>
      <c r="B13" s="102" t="s">
        <v>12</v>
      </c>
      <c r="C13" s="106">
        <v>449.03</v>
      </c>
      <c r="D13" s="129">
        <v>297.56216999999998</v>
      </c>
      <c r="E13" s="20">
        <v>151.46782999999999</v>
      </c>
      <c r="F13" s="69">
        <v>0.66267770527581671</v>
      </c>
    </row>
    <row r="14" spans="1:6" x14ac:dyDescent="0.2">
      <c r="A14" s="121">
        <v>226</v>
      </c>
      <c r="B14" s="122" t="s">
        <v>13</v>
      </c>
      <c r="C14" s="123">
        <v>1200.0999999999999</v>
      </c>
      <c r="D14" s="129">
        <v>1893.5192400000005</v>
      </c>
      <c r="E14" s="20">
        <v>-693.41924000000063</v>
      </c>
      <c r="F14" s="69">
        <v>1.5778012165652868</v>
      </c>
    </row>
    <row r="15" spans="1:6" x14ac:dyDescent="0.2">
      <c r="A15" s="3">
        <v>227</v>
      </c>
      <c r="B15" s="102" t="s">
        <v>14</v>
      </c>
      <c r="C15" s="106">
        <v>3544.97</v>
      </c>
      <c r="D15" s="129">
        <v>1349.7384099999999</v>
      </c>
      <c r="E15" s="20">
        <v>2195.2315899999999</v>
      </c>
      <c r="F15" s="69">
        <v>0.38074748446390239</v>
      </c>
    </row>
    <row r="16" spans="1:6" x14ac:dyDescent="0.2">
      <c r="A16" s="3">
        <v>249</v>
      </c>
      <c r="B16" s="102" t="s">
        <v>15</v>
      </c>
      <c r="C16" s="106">
        <v>705.83</v>
      </c>
      <c r="D16" s="129">
        <v>423.14044999999999</v>
      </c>
      <c r="E16" s="20">
        <v>282.68955000000005</v>
      </c>
      <c r="F16" s="69">
        <v>0.599493433262967</v>
      </c>
    </row>
    <row r="17" spans="1:6" ht="15" thickBot="1" x14ac:dyDescent="0.25">
      <c r="A17" s="11">
        <v>290</v>
      </c>
      <c r="B17" s="103" t="s">
        <v>16</v>
      </c>
      <c r="C17" s="107">
        <v>509.85</v>
      </c>
      <c r="D17" s="133">
        <v>246.62098</v>
      </c>
      <c r="E17" s="125">
        <v>263.22901999999999</v>
      </c>
      <c r="F17" s="126">
        <v>0.48371281749534173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128">
        <v>7767.6937500000004</v>
      </c>
      <c r="E18" s="18">
        <v>3650.3862499999996</v>
      </c>
      <c r="F18" s="72">
        <v>0.68029771642868153</v>
      </c>
    </row>
    <row r="19" spans="1:6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1.0400000000000001E-3</v>
      </c>
      <c r="E20" s="21">
        <v>4.3989600000000006</v>
      </c>
      <c r="F20" s="71">
        <v>2.3636363636363636E-4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1.0400000000000001E-3</v>
      </c>
      <c r="E21" s="18">
        <v>4.3989600000000006</v>
      </c>
      <c r="F21" s="72">
        <v>2.3636363636363636E-4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18094.714629999999</v>
      </c>
      <c r="E25" s="18">
        <v>9780.4653700000017</v>
      </c>
      <c r="F25" s="72">
        <v>0.64913355285956897</v>
      </c>
    </row>
    <row r="27" spans="1:6" ht="15.75" thickBot="1" x14ac:dyDescent="0.3">
      <c r="D27" s="77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64</v>
      </c>
      <c r="E28" s="40" t="s">
        <v>51</v>
      </c>
      <c r="F28" s="40" t="s">
        <v>45</v>
      </c>
    </row>
    <row r="29" spans="1:6" x14ac:dyDescent="0.2">
      <c r="A29" s="9">
        <v>623</v>
      </c>
      <c r="B29" s="112" t="s">
        <v>40</v>
      </c>
      <c r="C29" s="116">
        <v>410.58</v>
      </c>
      <c r="D29" s="97">
        <v>71.281120000000001</v>
      </c>
      <c r="E29" s="48">
        <v>339.29888</v>
      </c>
      <c r="F29" s="78">
        <v>0.17361079448584929</v>
      </c>
    </row>
    <row r="30" spans="1:6" x14ac:dyDescent="0.2">
      <c r="A30" s="3">
        <v>625</v>
      </c>
      <c r="B30" s="113" t="s">
        <v>41</v>
      </c>
      <c r="C30" s="117">
        <v>16.63</v>
      </c>
      <c r="D30" s="98">
        <v>2.2778400000000003</v>
      </c>
      <c r="E30" s="49">
        <v>14.352159999999998</v>
      </c>
      <c r="F30" s="79">
        <v>0.13697173782321109</v>
      </c>
    </row>
    <row r="31" spans="1:6" x14ac:dyDescent="0.2">
      <c r="A31" s="3">
        <v>628</v>
      </c>
      <c r="B31" s="113" t="s">
        <v>42</v>
      </c>
      <c r="C31" s="117">
        <v>214.29</v>
      </c>
      <c r="D31" s="98">
        <v>121.9152</v>
      </c>
      <c r="E31" s="49">
        <v>92.374799999999993</v>
      </c>
      <c r="F31" s="79">
        <v>0.56892622147557048</v>
      </c>
    </row>
    <row r="32" spans="1:6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19">
        <v>195.47415999999998</v>
      </c>
      <c r="E33" s="43">
        <v>504.52584000000002</v>
      </c>
      <c r="F33" s="81">
        <v>0.27924879999999996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195.47415999999998</v>
      </c>
      <c r="E35" s="18">
        <v>28379.705839999999</v>
      </c>
      <c r="F35" s="83">
        <v>6.8406974164292225E-3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  <row r="40" spans="1:6" x14ac:dyDescent="0.2">
      <c r="D40"/>
      <c r="E40" s="51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9199-E4CF-40E1-A54A-54A67C68F47C}">
  <sheetPr>
    <pageSetUpPr fitToPage="1"/>
  </sheetPr>
  <dimension ref="A2:G29"/>
  <sheetViews>
    <sheetView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7" max="7" width="13.5703125" bestFit="1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64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2045.42563</v>
      </c>
      <c r="E5" s="18">
        <v>2587.89437</v>
      </c>
      <c r="F5" s="72">
        <v>0.44146003945335094</v>
      </c>
    </row>
    <row r="6" spans="1:6" ht="15" thickBot="1" x14ac:dyDescent="0.25">
      <c r="A6" s="26"/>
      <c r="B6" s="27" t="s">
        <v>27</v>
      </c>
      <c r="C6" s="28">
        <v>4633.32</v>
      </c>
      <c r="D6" s="28">
        <v>2045.42563</v>
      </c>
      <c r="E6" s="85">
        <v>2587.89437</v>
      </c>
      <c r="F6" s="86">
        <v>0.44146003945335094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585.81704000000002</v>
      </c>
      <c r="E7" s="18">
        <v>1013.95296</v>
      </c>
      <c r="F7" s="72">
        <v>0.36618828956662519</v>
      </c>
    </row>
    <row r="8" spans="1:6" ht="14.25" x14ac:dyDescent="0.2">
      <c r="A8" s="5"/>
      <c r="B8" s="6" t="s">
        <v>30</v>
      </c>
      <c r="C8" s="23">
        <v>1090.08</v>
      </c>
      <c r="D8" s="23">
        <v>477.71192000000002</v>
      </c>
      <c r="E8" s="87">
        <v>612.36807999999996</v>
      </c>
      <c r="F8" s="88">
        <v>0.43823565242917956</v>
      </c>
    </row>
    <row r="9" spans="1:6" ht="15" thickBot="1" x14ac:dyDescent="0.25">
      <c r="A9" s="11"/>
      <c r="B9" s="12" t="s">
        <v>31</v>
      </c>
      <c r="C9" s="29">
        <v>509.69</v>
      </c>
      <c r="D9" s="29">
        <v>108.10512</v>
      </c>
      <c r="E9" s="21">
        <v>401.58488</v>
      </c>
      <c r="F9" s="71">
        <v>0.21209974690498146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13103.39336</v>
      </c>
      <c r="E14" s="18">
        <v>6551.6966400000001</v>
      </c>
      <c r="F14" s="72">
        <v>0.66666666802339747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13103.39336</v>
      </c>
      <c r="E15" s="85">
        <v>6551.6966400000001</v>
      </c>
      <c r="F15" s="86">
        <v>0.66666666802339747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7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7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7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7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0.94816999999999996</v>
      </c>
      <c r="E20" s="18">
        <v>1.05183</v>
      </c>
      <c r="F20" s="72">
        <v>0.47408499999999998</v>
      </c>
    </row>
    <row r="21" spans="1:7" ht="15" thickBot="1" x14ac:dyDescent="0.25">
      <c r="A21" s="26"/>
      <c r="B21" s="27" t="s">
        <v>36</v>
      </c>
      <c r="C21" s="28">
        <v>2</v>
      </c>
      <c r="D21" s="28">
        <v>0.94816999999999996</v>
      </c>
      <c r="E21" s="85">
        <v>1.05183</v>
      </c>
      <c r="F21" s="86">
        <v>0.47408499999999998</v>
      </c>
    </row>
    <row r="22" spans="1:7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360.66964999999999</v>
      </c>
      <c r="E22" s="18">
        <v>239.33035000000001</v>
      </c>
      <c r="F22" s="72">
        <v>0.60111608333333333</v>
      </c>
    </row>
    <row r="23" spans="1:7" ht="15" thickBot="1" x14ac:dyDescent="0.25">
      <c r="A23" s="30"/>
      <c r="B23" s="31" t="s">
        <v>38</v>
      </c>
      <c r="C23" s="32">
        <v>600</v>
      </c>
      <c r="D23" s="32">
        <v>360.66964999999999</v>
      </c>
      <c r="E23" s="89">
        <v>239.33035000000001</v>
      </c>
      <c r="F23" s="90">
        <v>0.60111608333333333</v>
      </c>
    </row>
    <row r="25" spans="1:7" ht="15.75" x14ac:dyDescent="0.25">
      <c r="B25" s="33" t="s">
        <v>0</v>
      </c>
      <c r="C25" s="34">
        <v>27875.18</v>
      </c>
      <c r="D25" s="34">
        <v>18096.253850000001</v>
      </c>
      <c r="E25" s="34">
        <v>9778.9261499999993</v>
      </c>
      <c r="F25" s="91">
        <v>0.6491887711577109</v>
      </c>
    </row>
    <row r="26" spans="1:7" x14ac:dyDescent="0.2">
      <c r="G26" s="51"/>
    </row>
    <row r="27" spans="1:7" x14ac:dyDescent="0.2">
      <c r="D27" s="146" t="s">
        <v>68</v>
      </c>
      <c r="E27" s="147" t="s">
        <v>69</v>
      </c>
    </row>
    <row r="28" spans="1:7" x14ac:dyDescent="0.2">
      <c r="D28" s="146" t="s">
        <v>70</v>
      </c>
      <c r="E28" s="148" t="s">
        <v>71</v>
      </c>
    </row>
    <row r="29" spans="1:7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02A4-4746-4A1E-B9FC-E65826745805}">
  <sheetPr>
    <pageSetUpPr fitToPage="1"/>
  </sheetPr>
  <dimension ref="A2:F39"/>
  <sheetViews>
    <sheetView zoomScale="106" zoomScaleNormal="106" workbookViewId="0">
      <pane xSplit="1" ySplit="4" topLeftCell="B29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7.42578125" style="64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65</v>
      </c>
      <c r="E4" s="8" t="s">
        <v>51</v>
      </c>
      <c r="F4" s="66" t="s">
        <v>45</v>
      </c>
    </row>
    <row r="5" spans="1:6" x14ac:dyDescent="0.2">
      <c r="A5" s="9">
        <v>130</v>
      </c>
      <c r="B5" s="101" t="s">
        <v>3</v>
      </c>
      <c r="C5" s="105">
        <v>9815.2199999999993</v>
      </c>
      <c r="D5" s="127">
        <v>7233.7023799999997</v>
      </c>
      <c r="E5" s="17">
        <v>2581.5176199999996</v>
      </c>
      <c r="F5" s="68">
        <v>0.73698830795438108</v>
      </c>
    </row>
    <row r="6" spans="1:6" x14ac:dyDescent="0.2">
      <c r="A6" s="3">
        <v>143</v>
      </c>
      <c r="B6" s="102" t="s">
        <v>4</v>
      </c>
      <c r="C6" s="106">
        <v>3242.67</v>
      </c>
      <c r="D6" s="129">
        <v>2012.4899499999999</v>
      </c>
      <c r="E6" s="20">
        <v>1230.1800500000002</v>
      </c>
      <c r="F6" s="69">
        <v>0.62062743048167091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30">
        <v>2474.7896000000001</v>
      </c>
      <c r="E7" s="21">
        <v>920.02039999999988</v>
      </c>
      <c r="F7" s="71">
        <v>0.72899207908542751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11720.98193</v>
      </c>
      <c r="E8" s="18">
        <v>4731.7180700000008</v>
      </c>
      <c r="F8" s="72">
        <v>0.71240476821433563</v>
      </c>
    </row>
    <row r="9" spans="1:6" x14ac:dyDescent="0.2">
      <c r="A9" s="9">
        <v>202</v>
      </c>
      <c r="B9" s="101" t="s">
        <v>8</v>
      </c>
      <c r="C9" s="105">
        <v>104.02</v>
      </c>
      <c r="D9" s="127">
        <v>70.847929999999991</v>
      </c>
      <c r="E9" s="17">
        <v>33.172070000000005</v>
      </c>
      <c r="F9" s="68">
        <v>0.68109911555470093</v>
      </c>
    </row>
    <row r="10" spans="1:6" x14ac:dyDescent="0.2">
      <c r="A10" s="3">
        <v>213</v>
      </c>
      <c r="B10" s="102" t="s">
        <v>9</v>
      </c>
      <c r="C10" s="106">
        <v>3291.55</v>
      </c>
      <c r="D10" s="129">
        <v>2478.3011100000003</v>
      </c>
      <c r="E10" s="20">
        <v>813.24888999999985</v>
      </c>
      <c r="F10" s="69">
        <v>0.75292828910391763</v>
      </c>
    </row>
    <row r="11" spans="1:6" x14ac:dyDescent="0.2">
      <c r="A11" s="3">
        <v>221</v>
      </c>
      <c r="B11" s="102" t="s">
        <v>10</v>
      </c>
      <c r="C11" s="106">
        <v>1286.8</v>
      </c>
      <c r="D11" s="129">
        <v>1161.58743</v>
      </c>
      <c r="E11" s="20">
        <v>125.21256999999991</v>
      </c>
      <c r="F11" s="69">
        <v>0.90269461454771538</v>
      </c>
    </row>
    <row r="12" spans="1:6" x14ac:dyDescent="0.2">
      <c r="A12" s="3">
        <v>223</v>
      </c>
      <c r="B12" s="102" t="s">
        <v>11</v>
      </c>
      <c r="C12" s="106">
        <v>325.93</v>
      </c>
      <c r="D12" s="129">
        <v>178.15119000000001</v>
      </c>
      <c r="E12" s="20">
        <v>147.77880999999999</v>
      </c>
      <c r="F12" s="69">
        <v>0.5465934096278342</v>
      </c>
    </row>
    <row r="13" spans="1:6" x14ac:dyDescent="0.2">
      <c r="A13" s="3">
        <v>224</v>
      </c>
      <c r="B13" s="102" t="s">
        <v>12</v>
      </c>
      <c r="C13" s="106">
        <v>449.03</v>
      </c>
      <c r="D13" s="129">
        <v>473.18774999999999</v>
      </c>
      <c r="E13" s="20">
        <v>-24.157750000000021</v>
      </c>
      <c r="F13" s="69">
        <v>1.0537998574705476</v>
      </c>
    </row>
    <row r="14" spans="1:6" x14ac:dyDescent="0.2">
      <c r="A14" s="121">
        <v>226</v>
      </c>
      <c r="B14" s="122" t="s">
        <v>13</v>
      </c>
      <c r="C14" s="123">
        <v>1200.0999999999999</v>
      </c>
      <c r="D14" s="129">
        <v>1964.5806600000003</v>
      </c>
      <c r="E14" s="20">
        <v>-764.4806600000004</v>
      </c>
      <c r="F14" s="69">
        <v>1.6370141321556542</v>
      </c>
    </row>
    <row r="15" spans="1:6" x14ac:dyDescent="0.2">
      <c r="A15" s="3">
        <v>227</v>
      </c>
      <c r="B15" s="102" t="s">
        <v>14</v>
      </c>
      <c r="C15" s="106">
        <v>3544.97</v>
      </c>
      <c r="D15" s="129">
        <v>1427.7399399999999</v>
      </c>
      <c r="E15" s="20">
        <v>2117.2300599999999</v>
      </c>
      <c r="F15" s="69">
        <v>0.40275092313898286</v>
      </c>
    </row>
    <row r="16" spans="1:6" x14ac:dyDescent="0.2">
      <c r="A16" s="3">
        <v>249</v>
      </c>
      <c r="B16" s="102" t="s">
        <v>15</v>
      </c>
      <c r="C16" s="106">
        <v>705.83</v>
      </c>
      <c r="D16" s="129">
        <v>506.69284999999996</v>
      </c>
      <c r="E16" s="20">
        <v>199.13715000000008</v>
      </c>
      <c r="F16" s="69">
        <v>0.71786811271835982</v>
      </c>
    </row>
    <row r="17" spans="1:6" ht="15" thickBot="1" x14ac:dyDescent="0.25">
      <c r="A17" s="11">
        <v>290</v>
      </c>
      <c r="B17" s="103" t="s">
        <v>16</v>
      </c>
      <c r="C17" s="107">
        <v>509.85</v>
      </c>
      <c r="D17" s="131">
        <v>317.11134999999996</v>
      </c>
      <c r="E17" s="125">
        <v>192.73865000000006</v>
      </c>
      <c r="F17" s="126">
        <v>0.6219698931058153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128">
        <v>8578.2002099999991</v>
      </c>
      <c r="E18" s="18">
        <v>2839.8797900000009</v>
      </c>
      <c r="F18" s="72">
        <v>0.75128219543040509</v>
      </c>
    </row>
    <row r="19" spans="1:6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1.0400000000000001E-3</v>
      </c>
      <c r="E20" s="21">
        <v>4.3989600000000006</v>
      </c>
      <c r="F20" s="71">
        <v>2.3636363636363636E-4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1.0400000000000001E-3</v>
      </c>
      <c r="E21" s="18">
        <v>4.3989600000000006</v>
      </c>
      <c r="F21" s="72">
        <v>2.3636363636363636E-4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20299.183179999996</v>
      </c>
      <c r="E25" s="18">
        <v>7575.9968200000039</v>
      </c>
      <c r="F25" s="72">
        <v>0.72821711572804182</v>
      </c>
    </row>
    <row r="27" spans="1:6" ht="15.75" thickBot="1" x14ac:dyDescent="0.3">
      <c r="D27" s="77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65</v>
      </c>
      <c r="E28" s="40" t="s">
        <v>51</v>
      </c>
      <c r="F28" s="40" t="s">
        <v>45</v>
      </c>
    </row>
    <row r="29" spans="1:6" x14ac:dyDescent="0.2">
      <c r="A29" s="9">
        <v>623</v>
      </c>
      <c r="B29" s="112" t="s">
        <v>40</v>
      </c>
      <c r="C29" s="116">
        <v>410.58</v>
      </c>
      <c r="D29" s="97">
        <v>83.140479999999997</v>
      </c>
      <c r="E29" s="48">
        <v>327.43952000000002</v>
      </c>
      <c r="F29" s="78">
        <v>0.20249520190949388</v>
      </c>
    </row>
    <row r="30" spans="1:6" x14ac:dyDescent="0.2">
      <c r="A30" s="3">
        <v>625</v>
      </c>
      <c r="B30" s="113" t="s">
        <v>41</v>
      </c>
      <c r="C30" s="117">
        <v>16.63</v>
      </c>
      <c r="D30" s="98">
        <v>4.7686899999999994</v>
      </c>
      <c r="E30" s="49">
        <v>11.86131</v>
      </c>
      <c r="F30" s="79">
        <v>0.286752254960914</v>
      </c>
    </row>
    <row r="31" spans="1:6" x14ac:dyDescent="0.2">
      <c r="A31" s="3">
        <v>628</v>
      </c>
      <c r="B31" s="113" t="s">
        <v>42</v>
      </c>
      <c r="C31" s="117">
        <v>214.29</v>
      </c>
      <c r="D31" s="98">
        <v>134.92655999999999</v>
      </c>
      <c r="E31" s="49">
        <v>79.363439999999997</v>
      </c>
      <c r="F31" s="79">
        <v>0.62964468710625787</v>
      </c>
    </row>
    <row r="32" spans="1:6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19">
        <v>222.83572999999998</v>
      </c>
      <c r="E33" s="43">
        <v>477.16426999999999</v>
      </c>
      <c r="F33" s="81">
        <v>0.31833675714285714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222.83572999999998</v>
      </c>
      <c r="E35" s="18">
        <v>28352.344270000001</v>
      </c>
      <c r="F35" s="83">
        <v>7.7982266428417938E-3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C29"/>
  <sheetViews>
    <sheetView topLeftCell="A4" zoomScaleNormal="100" workbookViewId="0">
      <selection activeCell="C21" sqref="C21"/>
    </sheetView>
  </sheetViews>
  <sheetFormatPr baseColWidth="10" defaultRowHeight="12.75" x14ac:dyDescent="0.2"/>
  <cols>
    <col min="1" max="1" width="10" bestFit="1" customWidth="1"/>
    <col min="2" max="2" width="41" customWidth="1"/>
    <col min="3" max="3" width="17.7109375" customWidth="1"/>
  </cols>
  <sheetData>
    <row r="2" spans="1:3" s="1" customFormat="1" ht="75" customHeight="1" x14ac:dyDescent="0.2">
      <c r="A2" s="144" t="s">
        <v>24</v>
      </c>
      <c r="B2" s="144"/>
      <c r="C2" s="144"/>
    </row>
    <row r="3" spans="1:3" ht="13.5" thickBot="1" x14ac:dyDescent="0.25">
      <c r="C3" s="19" t="s">
        <v>17</v>
      </c>
    </row>
    <row r="4" spans="1:3" ht="45.75" thickBot="1" x14ac:dyDescent="0.25">
      <c r="A4" s="7" t="s">
        <v>25</v>
      </c>
      <c r="B4" s="7" t="s">
        <v>26</v>
      </c>
      <c r="C4" s="7" t="s">
        <v>52</v>
      </c>
    </row>
    <row r="5" spans="1:3" s="2" customFormat="1" ht="15.75" thickBot="1" x14ac:dyDescent="0.3">
      <c r="A5" s="13">
        <v>31101</v>
      </c>
      <c r="B5" s="24" t="s">
        <v>28</v>
      </c>
      <c r="C5" s="25">
        <f t="shared" ref="C5" si="0">+C6</f>
        <v>4633.32</v>
      </c>
    </row>
    <row r="6" spans="1:3" ht="15" thickBot="1" x14ac:dyDescent="0.25">
      <c r="A6" s="26"/>
      <c r="B6" s="27" t="s">
        <v>27</v>
      </c>
      <c r="C6" s="28">
        <v>4633.32</v>
      </c>
    </row>
    <row r="7" spans="1:3" s="2" customFormat="1" ht="15.75" thickBot="1" x14ac:dyDescent="0.3">
      <c r="A7" s="13">
        <v>39099</v>
      </c>
      <c r="B7" s="24" t="s">
        <v>29</v>
      </c>
      <c r="C7" s="25">
        <f t="shared" ref="C7" si="1">+C8+C9</f>
        <v>1599.77</v>
      </c>
    </row>
    <row r="8" spans="1:3" ht="14.25" x14ac:dyDescent="0.2">
      <c r="A8" s="5"/>
      <c r="B8" s="6" t="s">
        <v>30</v>
      </c>
      <c r="C8" s="23">
        <v>1090.08</v>
      </c>
    </row>
    <row r="9" spans="1:3" ht="15" thickBot="1" x14ac:dyDescent="0.25">
      <c r="A9" s="11"/>
      <c r="B9" s="12" t="s">
        <v>31</v>
      </c>
      <c r="C9" s="29">
        <v>509.69</v>
      </c>
    </row>
    <row r="10" spans="1:3" s="2" customFormat="1" ht="15.75" thickBot="1" x14ac:dyDescent="0.3">
      <c r="A10" s="13">
        <v>40200</v>
      </c>
      <c r="B10" s="24" t="s">
        <v>32</v>
      </c>
      <c r="C10" s="25">
        <f t="shared" ref="C10" si="2">+C11</f>
        <v>1000</v>
      </c>
    </row>
    <row r="11" spans="1:3" ht="15" thickBot="1" x14ac:dyDescent="0.25">
      <c r="A11" s="26"/>
      <c r="B11" s="12" t="s">
        <v>53</v>
      </c>
      <c r="C11" s="28">
        <v>1000</v>
      </c>
    </row>
    <row r="12" spans="1:3" ht="15.75" thickBot="1" x14ac:dyDescent="0.3">
      <c r="A12" s="13">
        <v>40200</v>
      </c>
      <c r="B12" s="24" t="s">
        <v>47</v>
      </c>
      <c r="C12" s="25">
        <f t="shared" ref="C12" si="3">+C13</f>
        <v>30</v>
      </c>
    </row>
    <row r="13" spans="1:3" ht="15" thickBot="1" x14ac:dyDescent="0.25">
      <c r="A13" s="26"/>
      <c r="B13" s="27" t="s">
        <v>48</v>
      </c>
      <c r="C13" s="28">
        <v>30</v>
      </c>
    </row>
    <row r="14" spans="1:3" s="2" customFormat="1" ht="30.75" thickBot="1" x14ac:dyDescent="0.3">
      <c r="A14" s="13">
        <v>43000</v>
      </c>
      <c r="B14" s="24" t="s">
        <v>33</v>
      </c>
      <c r="C14" s="25">
        <f t="shared" ref="C14" si="4">+C15</f>
        <v>19655.09</v>
      </c>
    </row>
    <row r="15" spans="1:3" ht="15" thickBot="1" x14ac:dyDescent="0.25">
      <c r="A15" s="26"/>
      <c r="B15" s="12" t="s">
        <v>54</v>
      </c>
      <c r="C15" s="28">
        <v>19655.09</v>
      </c>
    </row>
    <row r="16" spans="1:3" ht="15.75" thickBot="1" x14ac:dyDescent="0.3">
      <c r="A16" s="13">
        <v>4600</v>
      </c>
      <c r="B16" s="24" t="s">
        <v>49</v>
      </c>
      <c r="C16" s="25">
        <f t="shared" ref="C16" si="5">+C17</f>
        <v>105</v>
      </c>
    </row>
    <row r="17" spans="1:3" ht="15" thickBot="1" x14ac:dyDescent="0.25">
      <c r="A17" s="26"/>
      <c r="B17" s="27" t="str">
        <f>+B13</f>
        <v>Subvencions</v>
      </c>
      <c r="C17" s="28">
        <v>105</v>
      </c>
    </row>
    <row r="18" spans="1:3" ht="15.75" thickBot="1" x14ac:dyDescent="0.3">
      <c r="A18" s="13">
        <v>46100</v>
      </c>
      <c r="B18" s="24" t="s">
        <v>50</v>
      </c>
      <c r="C18" s="25">
        <f t="shared" ref="C18" si="6">+C19</f>
        <v>250</v>
      </c>
    </row>
    <row r="19" spans="1:3" ht="15" thickBot="1" x14ac:dyDescent="0.25">
      <c r="A19" s="26"/>
      <c r="B19" s="27" t="str">
        <f>+B17</f>
        <v>Subvencions</v>
      </c>
      <c r="C19" s="28">
        <v>250</v>
      </c>
    </row>
    <row r="20" spans="1:3" s="2" customFormat="1" ht="30.75" thickBot="1" x14ac:dyDescent="0.3">
      <c r="A20" s="13">
        <v>52000</v>
      </c>
      <c r="B20" s="24" t="s">
        <v>35</v>
      </c>
      <c r="C20" s="25">
        <f t="shared" ref="C20" si="7">+C21</f>
        <v>2</v>
      </c>
    </row>
    <row r="21" spans="1:3" ht="15" thickBot="1" x14ac:dyDescent="0.25">
      <c r="A21" s="26"/>
      <c r="B21" s="27" t="s">
        <v>36</v>
      </c>
      <c r="C21" s="28">
        <v>2</v>
      </c>
    </row>
    <row r="22" spans="1:3" s="2" customFormat="1" ht="15.75" thickBot="1" x14ac:dyDescent="0.3">
      <c r="A22" s="13">
        <v>54001</v>
      </c>
      <c r="B22" s="24" t="s">
        <v>37</v>
      </c>
      <c r="C22" s="25">
        <f t="shared" ref="C22" si="8">+C23</f>
        <v>600</v>
      </c>
    </row>
    <row r="23" spans="1:3" ht="15" thickBot="1" x14ac:dyDescent="0.25">
      <c r="A23" s="30"/>
      <c r="B23" s="32" t="s">
        <v>55</v>
      </c>
      <c r="C23" s="32">
        <v>600</v>
      </c>
    </row>
    <row r="25" spans="1:3" ht="15.75" x14ac:dyDescent="0.25">
      <c r="B25" s="33" t="s">
        <v>0</v>
      </c>
      <c r="C25" s="34">
        <f>+C5+C7+C10+C12+C14+C16+C18+C20+C22</f>
        <v>27875.18</v>
      </c>
    </row>
    <row r="27" spans="1:3" x14ac:dyDescent="0.2">
      <c r="C27" s="35">
        <f>+C25-'PPTO despeses Anual GVA 2022'!C25</f>
        <v>0</v>
      </c>
    </row>
    <row r="29" spans="1:3" x14ac:dyDescent="0.2">
      <c r="B29" s="37"/>
      <c r="C29" s="37"/>
    </row>
  </sheetData>
  <sheetProtection selectLockedCells="1" selectUnlockedCells="1"/>
  <mergeCells count="1">
    <mergeCell ref="A2:C2"/>
  </mergeCells>
  <phoneticPr fontId="20" type="noConversion"/>
  <printOptions horizontalCentered="1"/>
  <pageMargins left="0.25" right="0.25" top="0.75" bottom="0.75" header="0.3" footer="0.3"/>
  <pageSetup paperSize="9" scale="87" firstPageNumber="0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FCE9-B138-49F9-9D07-46F8501F0858}">
  <sheetPr>
    <pageSetUpPr fitToPage="1"/>
  </sheetPr>
  <dimension ref="A2:F29"/>
  <sheetViews>
    <sheetView zoomScale="98" zoomScaleNormal="98" workbookViewId="0">
      <pane xSplit="1" ySplit="4" topLeftCell="B12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30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135" t="s">
        <v>65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2063.1728800000001</v>
      </c>
      <c r="E5" s="18">
        <v>2570.1471199999996</v>
      </c>
      <c r="F5" s="72">
        <v>0.44529039220256755</v>
      </c>
    </row>
    <row r="6" spans="1:6" ht="15" thickBot="1" x14ac:dyDescent="0.25">
      <c r="A6" s="26"/>
      <c r="B6" s="27" t="s">
        <v>27</v>
      </c>
      <c r="C6" s="28">
        <v>4633.32</v>
      </c>
      <c r="D6" s="28">
        <v>2063.1728800000001</v>
      </c>
      <c r="E6" s="85">
        <v>2570.1471199999996</v>
      </c>
      <c r="F6" s="86">
        <v>0.44529039220256755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642.56370000000004</v>
      </c>
      <c r="E7" s="18">
        <v>957.20629999999994</v>
      </c>
      <c r="F7" s="72">
        <v>0.40166005113235032</v>
      </c>
    </row>
    <row r="8" spans="1:6" ht="14.25" x14ac:dyDescent="0.2">
      <c r="A8" s="5"/>
      <c r="B8" s="6" t="s">
        <v>30</v>
      </c>
      <c r="C8" s="23">
        <v>1090.08</v>
      </c>
      <c r="D8" s="23">
        <v>524.58581000000004</v>
      </c>
      <c r="E8" s="87">
        <v>565.49418999999989</v>
      </c>
      <c r="F8" s="88">
        <v>0.48123606524291801</v>
      </c>
    </row>
    <row r="9" spans="1:6" ht="15" thickBot="1" x14ac:dyDescent="0.25">
      <c r="A9" s="11"/>
      <c r="B9" s="12" t="s">
        <v>31</v>
      </c>
      <c r="C9" s="29">
        <v>509.69</v>
      </c>
      <c r="D9" s="29">
        <v>117.97789</v>
      </c>
      <c r="E9" s="21">
        <v>391.71211</v>
      </c>
      <c r="F9" s="71">
        <v>0.23146989346465499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14741.31753</v>
      </c>
      <c r="E14" s="18">
        <v>4913.7724699999999</v>
      </c>
      <c r="F14" s="72">
        <v>0.75000000152632218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14741.31753</v>
      </c>
      <c r="E15" s="85">
        <v>4913.7724699999999</v>
      </c>
      <c r="F15" s="86">
        <v>0.75000000152632218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">
        <v>48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">
        <v>48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0.94816999999999996</v>
      </c>
      <c r="E20" s="18">
        <v>1.05183</v>
      </c>
      <c r="F20" s="72">
        <v>0.47408499999999998</v>
      </c>
    </row>
    <row r="21" spans="1:6" ht="15" thickBot="1" x14ac:dyDescent="0.25">
      <c r="A21" s="26"/>
      <c r="B21" s="27" t="s">
        <v>36</v>
      </c>
      <c r="C21" s="28">
        <v>2</v>
      </c>
      <c r="D21" s="28">
        <v>0.94816999999999996</v>
      </c>
      <c r="E21" s="85">
        <v>1.05183</v>
      </c>
      <c r="F21" s="86">
        <v>0.47408499999999998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508.23192</v>
      </c>
      <c r="E22" s="18">
        <v>91.768079999999998</v>
      </c>
      <c r="F22" s="72">
        <v>0.84705319999999995</v>
      </c>
    </row>
    <row r="23" spans="1:6" ht="15" thickBot="1" x14ac:dyDescent="0.25">
      <c r="A23" s="30"/>
      <c r="B23" s="31" t="s">
        <v>38</v>
      </c>
      <c r="C23" s="32">
        <v>600</v>
      </c>
      <c r="D23" s="32">
        <v>508.23192</v>
      </c>
      <c r="E23" s="89">
        <v>91.768079999999998</v>
      </c>
      <c r="F23" s="90">
        <v>0.84705319999999995</v>
      </c>
    </row>
    <row r="25" spans="1:6" ht="15.75" x14ac:dyDescent="0.25">
      <c r="B25" s="33" t="s">
        <v>0</v>
      </c>
      <c r="C25" s="34">
        <v>27875.18</v>
      </c>
      <c r="D25" s="34">
        <v>19956.234199999999</v>
      </c>
      <c r="E25" s="34">
        <v>7918.9458000000013</v>
      </c>
      <c r="F25" s="91">
        <v>0.71591409275204676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6B26-294A-4AD8-BC90-05F184D3A28D}">
  <sheetPr>
    <pageSetUpPr fitToPage="1"/>
  </sheetPr>
  <dimension ref="A2:F40"/>
  <sheetViews>
    <sheetView zoomScale="118" zoomScaleNormal="118" workbookViewId="0">
      <pane xSplit="1" ySplit="4" topLeftCell="B22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20.28515625" style="64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66</v>
      </c>
      <c r="E4" s="8" t="s">
        <v>51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8050.9826800000001</v>
      </c>
      <c r="E5" s="17">
        <v>1764.2373199999993</v>
      </c>
      <c r="F5" s="68">
        <v>0.82025493875837741</v>
      </c>
    </row>
    <row r="6" spans="1:6" ht="15" thickBot="1" x14ac:dyDescent="0.25">
      <c r="A6" s="3">
        <v>143</v>
      </c>
      <c r="B6" s="102" t="s">
        <v>4</v>
      </c>
      <c r="C6" s="106">
        <v>3242.67</v>
      </c>
      <c r="D6" s="127">
        <v>2275.8911200000002</v>
      </c>
      <c r="E6" s="20">
        <v>966.77887999999984</v>
      </c>
      <c r="F6" s="69">
        <v>0.70185714858434567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27">
        <v>2767.9107199999999</v>
      </c>
      <c r="E7" s="21">
        <v>626.89928000000009</v>
      </c>
      <c r="F7" s="71">
        <v>0.81533597462008178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13094.784520000001</v>
      </c>
      <c r="E8" s="18">
        <v>3357.9154799999997</v>
      </c>
      <c r="F8" s="72">
        <v>0.79590489828417221</v>
      </c>
    </row>
    <row r="9" spans="1:6" ht="15" thickBot="1" x14ac:dyDescent="0.25">
      <c r="A9" s="9">
        <v>202</v>
      </c>
      <c r="B9" s="101" t="s">
        <v>8</v>
      </c>
      <c r="C9" s="105">
        <v>104.02</v>
      </c>
      <c r="D9" s="127">
        <v>80.163679999999999</v>
      </c>
      <c r="E9" s="17">
        <v>23.856319999999997</v>
      </c>
      <c r="F9" s="68">
        <v>0.77065641222841763</v>
      </c>
    </row>
    <row r="10" spans="1:6" ht="15" thickBot="1" x14ac:dyDescent="0.25">
      <c r="A10" s="3">
        <v>213</v>
      </c>
      <c r="B10" s="102" t="s">
        <v>9</v>
      </c>
      <c r="C10" s="106">
        <v>3291.55</v>
      </c>
      <c r="D10" s="127">
        <v>3070.9717700000001</v>
      </c>
      <c r="E10" s="20">
        <v>220.57823000000008</v>
      </c>
      <c r="F10" s="69">
        <v>0.93298651699047563</v>
      </c>
    </row>
    <row r="11" spans="1:6" ht="15" thickBot="1" x14ac:dyDescent="0.25">
      <c r="A11" s="3">
        <v>221</v>
      </c>
      <c r="B11" s="102" t="s">
        <v>10</v>
      </c>
      <c r="C11" s="106">
        <v>1286.8</v>
      </c>
      <c r="D11" s="127">
        <v>1454.08078</v>
      </c>
      <c r="E11" s="20">
        <v>-167.28078000000005</v>
      </c>
      <c r="F11" s="69">
        <v>1.1299974976686353</v>
      </c>
    </row>
    <row r="12" spans="1:6" ht="15" thickBot="1" x14ac:dyDescent="0.25">
      <c r="A12" s="3">
        <v>223</v>
      </c>
      <c r="B12" s="102" t="s">
        <v>11</v>
      </c>
      <c r="C12" s="106">
        <v>325.93</v>
      </c>
      <c r="D12" s="127">
        <v>195.29003</v>
      </c>
      <c r="E12" s="20">
        <v>130.63997000000001</v>
      </c>
      <c r="F12" s="69">
        <v>0.59917782959531185</v>
      </c>
    </row>
    <row r="13" spans="1:6" ht="15" thickBot="1" x14ac:dyDescent="0.25">
      <c r="A13" s="3">
        <v>224</v>
      </c>
      <c r="B13" s="102" t="s">
        <v>12</v>
      </c>
      <c r="C13" s="106">
        <v>449.03</v>
      </c>
      <c r="D13" s="127">
        <v>490.40181000000001</v>
      </c>
      <c r="E13" s="20">
        <v>-41.371810000000039</v>
      </c>
      <c r="F13" s="69">
        <v>1.0921359597354299</v>
      </c>
    </row>
    <row r="14" spans="1:6" ht="15" thickBot="1" x14ac:dyDescent="0.25">
      <c r="A14" s="121">
        <v>226</v>
      </c>
      <c r="B14" s="122" t="s">
        <v>13</v>
      </c>
      <c r="C14" s="123">
        <v>1200.0999999999999</v>
      </c>
      <c r="D14" s="127">
        <v>2012.1156000000003</v>
      </c>
      <c r="E14" s="20">
        <v>-812.0156000000004</v>
      </c>
      <c r="F14" s="69">
        <v>1.6766232813932176</v>
      </c>
    </row>
    <row r="15" spans="1:6" ht="15" thickBot="1" x14ac:dyDescent="0.25">
      <c r="A15" s="3">
        <v>227</v>
      </c>
      <c r="B15" s="102" t="s">
        <v>14</v>
      </c>
      <c r="C15" s="106">
        <v>3544.97</v>
      </c>
      <c r="D15" s="127">
        <v>1625.44605</v>
      </c>
      <c r="E15" s="20">
        <v>1919.5239499999998</v>
      </c>
      <c r="F15" s="69">
        <v>0.45852180695464279</v>
      </c>
    </row>
    <row r="16" spans="1:6" ht="15" thickBot="1" x14ac:dyDescent="0.25">
      <c r="A16" s="3">
        <v>249</v>
      </c>
      <c r="B16" s="102" t="s">
        <v>15</v>
      </c>
      <c r="C16" s="106">
        <v>705.83</v>
      </c>
      <c r="D16" s="127">
        <v>676.47381000000007</v>
      </c>
      <c r="E16" s="20">
        <v>29.35618999999997</v>
      </c>
      <c r="F16" s="69">
        <v>0.95840897949931292</v>
      </c>
    </row>
    <row r="17" spans="1:6" ht="15" thickBot="1" x14ac:dyDescent="0.25">
      <c r="A17" s="11">
        <v>290</v>
      </c>
      <c r="B17" s="103" t="s">
        <v>16</v>
      </c>
      <c r="C17" s="107">
        <v>509.85</v>
      </c>
      <c r="D17" s="136">
        <v>352.90302000000003</v>
      </c>
      <c r="E17" s="125">
        <v>156.94698</v>
      </c>
      <c r="F17" s="126">
        <v>0.69217028537805236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128">
        <v>9957.8465500000002</v>
      </c>
      <c r="E18" s="18">
        <v>1460.2334499999997</v>
      </c>
      <c r="F18" s="72">
        <v>0.87211217209898695</v>
      </c>
    </row>
    <row r="19" spans="1:6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1.0500000000000002E-3</v>
      </c>
      <c r="E20" s="21">
        <v>4.3989500000000001</v>
      </c>
      <c r="F20" s="71">
        <v>2.3863636363636364E-4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1.0500000000000002E-3</v>
      </c>
      <c r="E21" s="18">
        <v>4.3989500000000001</v>
      </c>
      <c r="F21" s="72">
        <v>2.3863636363636364E-4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23052.632120000002</v>
      </c>
      <c r="E25" s="18">
        <v>4822.5478799999983</v>
      </c>
      <c r="F25" s="72">
        <v>0.82699491518978541</v>
      </c>
    </row>
    <row r="27" spans="1:6" ht="15.75" thickBot="1" x14ac:dyDescent="0.3">
      <c r="D27" s="77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66</v>
      </c>
      <c r="E28" s="40" t="s">
        <v>51</v>
      </c>
      <c r="F28" s="40" t="s">
        <v>45</v>
      </c>
    </row>
    <row r="29" spans="1:6" x14ac:dyDescent="0.2">
      <c r="A29" s="9">
        <v>623</v>
      </c>
      <c r="B29" s="112" t="s">
        <v>40</v>
      </c>
      <c r="C29" s="116">
        <v>410.58</v>
      </c>
      <c r="D29" s="97">
        <v>84.885559999999998</v>
      </c>
      <c r="E29" s="48">
        <v>325.69443999999999</v>
      </c>
      <c r="F29" s="78">
        <v>0.20674548200107165</v>
      </c>
    </row>
    <row r="30" spans="1:6" x14ac:dyDescent="0.2">
      <c r="A30" s="3">
        <v>625</v>
      </c>
      <c r="B30" s="113" t="s">
        <v>41</v>
      </c>
      <c r="C30" s="117">
        <v>16.63</v>
      </c>
      <c r="D30" s="98">
        <v>5.0816800000000004</v>
      </c>
      <c r="E30" s="49">
        <v>11.548319999999999</v>
      </c>
      <c r="F30" s="79">
        <v>0.30557306073361401</v>
      </c>
    </row>
    <row r="31" spans="1:6" x14ac:dyDescent="0.2">
      <c r="A31" s="3">
        <v>628</v>
      </c>
      <c r="B31" s="113" t="s">
        <v>42</v>
      </c>
      <c r="C31" s="117">
        <v>214.29</v>
      </c>
      <c r="D31" s="98">
        <v>136.02843000000001</v>
      </c>
      <c r="E31" s="49">
        <v>78.261569999999978</v>
      </c>
      <c r="F31" s="79">
        <v>0.63478664426711473</v>
      </c>
    </row>
    <row r="32" spans="1:6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19">
        <v>225.99567000000002</v>
      </c>
      <c r="E33" s="43">
        <v>474.00432999999998</v>
      </c>
      <c r="F33" s="81">
        <v>0.32285095714285716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225.99567000000002</v>
      </c>
      <c r="E35" s="18">
        <v>28349.18433</v>
      </c>
      <c r="F35" s="83">
        <v>7.9088100232439489E-3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  <row r="40" spans="1:6" x14ac:dyDescent="0.2">
      <c r="D40"/>
      <c r="E4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B33A-E013-46AB-9BF2-8A6B18DA0D80}">
  <sheetPr>
    <pageSetUpPr fitToPage="1"/>
  </sheetPr>
  <dimension ref="A2:G29"/>
  <sheetViews>
    <sheetView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7" max="7" width="13.5703125" bestFit="1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135" t="s">
        <v>66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2493.3245299999999</v>
      </c>
      <c r="E5" s="18">
        <v>2139.9954699999998</v>
      </c>
      <c r="F5" s="72">
        <v>0.53812914497595676</v>
      </c>
    </row>
    <row r="6" spans="1:6" ht="15" thickBot="1" x14ac:dyDescent="0.25">
      <c r="A6" s="26"/>
      <c r="B6" s="27" t="s">
        <v>27</v>
      </c>
      <c r="C6" s="28">
        <v>4633.32</v>
      </c>
      <c r="D6" s="28">
        <v>2493.3245299999999</v>
      </c>
      <c r="E6" s="85">
        <v>2139.9954699999998</v>
      </c>
      <c r="F6" s="86">
        <v>0.53812914497595676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815.52065999999991</v>
      </c>
      <c r="E7" s="18">
        <v>784.24934000000007</v>
      </c>
      <c r="F7" s="72">
        <v>0.50977369246829229</v>
      </c>
    </row>
    <row r="8" spans="1:6" ht="14.25" x14ac:dyDescent="0.2">
      <c r="A8" s="5"/>
      <c r="B8" s="6" t="s">
        <v>30</v>
      </c>
      <c r="C8" s="23">
        <v>1090.08</v>
      </c>
      <c r="D8" s="23">
        <v>688.10635999999988</v>
      </c>
      <c r="E8" s="87">
        <v>401.97364000000005</v>
      </c>
      <c r="F8" s="88">
        <v>0.63124390870394831</v>
      </c>
    </row>
    <row r="9" spans="1:6" ht="15" thickBot="1" x14ac:dyDescent="0.25">
      <c r="A9" s="11"/>
      <c r="B9" s="12" t="s">
        <v>31</v>
      </c>
      <c r="C9" s="29">
        <v>509.69</v>
      </c>
      <c r="D9" s="29">
        <v>127.4143</v>
      </c>
      <c r="E9" s="21">
        <v>382.27570000000003</v>
      </c>
      <c r="F9" s="71">
        <v>0.24998391178951912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16379.241699999999</v>
      </c>
      <c r="E14" s="18">
        <v>3275.8483000000015</v>
      </c>
      <c r="F14" s="72">
        <v>0.83333333502924678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16379.241699999999</v>
      </c>
      <c r="E15" s="85">
        <v>3275.8483000000015</v>
      </c>
      <c r="F15" s="86">
        <v>0.83333333502924678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7" ht="15" thickBot="1" x14ac:dyDescent="0.25">
      <c r="A17" s="26"/>
      <c r="B17" s="27" t="s">
        <v>48</v>
      </c>
      <c r="C17" s="28">
        <v>105</v>
      </c>
      <c r="D17" s="28">
        <v>0</v>
      </c>
      <c r="E17" s="85">
        <v>105</v>
      </c>
      <c r="F17" s="86">
        <v>0</v>
      </c>
    </row>
    <row r="18" spans="1:7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7" ht="15" thickBot="1" x14ac:dyDescent="0.25">
      <c r="A19" s="26"/>
      <c r="B19" s="27" t="s">
        <v>48</v>
      </c>
      <c r="C19" s="28">
        <v>250</v>
      </c>
      <c r="D19" s="28">
        <v>0</v>
      </c>
      <c r="E19" s="85">
        <v>250</v>
      </c>
      <c r="F19" s="86">
        <v>0</v>
      </c>
    </row>
    <row r="20" spans="1:7" s="2" customFormat="1" ht="15.75" thickBot="1" x14ac:dyDescent="0.3">
      <c r="A20" s="13">
        <v>52000</v>
      </c>
      <c r="B20" s="24" t="s">
        <v>35</v>
      </c>
      <c r="C20" s="25">
        <v>2</v>
      </c>
      <c r="D20" s="25">
        <v>1.92848</v>
      </c>
      <c r="E20" s="18">
        <v>7.1520000000000028E-2</v>
      </c>
      <c r="F20" s="72">
        <v>0.96423999999999999</v>
      </c>
    </row>
    <row r="21" spans="1:7" ht="15" thickBot="1" x14ac:dyDescent="0.25">
      <c r="A21" s="26"/>
      <c r="B21" s="27" t="s">
        <v>36</v>
      </c>
      <c r="C21" s="28">
        <v>2</v>
      </c>
      <c r="D21" s="28">
        <v>1.92848</v>
      </c>
      <c r="E21" s="85">
        <v>7.1520000000000028E-2</v>
      </c>
      <c r="F21" s="86">
        <v>0.96423999999999999</v>
      </c>
    </row>
    <row r="22" spans="1:7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585.26781000000005</v>
      </c>
      <c r="E22" s="18">
        <v>14.732189999999946</v>
      </c>
      <c r="F22" s="72">
        <v>0.97544635000000013</v>
      </c>
    </row>
    <row r="23" spans="1:7" ht="15" thickBot="1" x14ac:dyDescent="0.25">
      <c r="A23" s="30"/>
      <c r="B23" s="31" t="s">
        <v>38</v>
      </c>
      <c r="C23" s="32">
        <v>600</v>
      </c>
      <c r="D23" s="32">
        <v>585.26781000000005</v>
      </c>
      <c r="E23" s="89">
        <v>14.732189999999946</v>
      </c>
      <c r="F23" s="90">
        <v>0.97544635000000013</v>
      </c>
    </row>
    <row r="25" spans="1:7" ht="15.75" x14ac:dyDescent="0.25">
      <c r="B25" s="33" t="s">
        <v>0</v>
      </c>
      <c r="C25" s="34">
        <v>27875.18</v>
      </c>
      <c r="D25" s="34">
        <v>22275.283179999999</v>
      </c>
      <c r="E25" s="34">
        <v>5599.8968200000018</v>
      </c>
      <c r="F25" s="91">
        <v>0.79910813777704748</v>
      </c>
    </row>
    <row r="27" spans="1:7" x14ac:dyDescent="0.2">
      <c r="D27" s="146" t="s">
        <v>68</v>
      </c>
      <c r="E27" s="147" t="s">
        <v>69</v>
      </c>
      <c r="G27" s="51"/>
    </row>
    <row r="28" spans="1:7" x14ac:dyDescent="0.2">
      <c r="D28" s="146" t="s">
        <v>70</v>
      </c>
      <c r="E28" s="148" t="s">
        <v>71</v>
      </c>
    </row>
    <row r="29" spans="1:7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3EE1-2A37-4AF6-A770-B7989E473704}">
  <sheetPr>
    <pageSetUpPr fitToPage="1"/>
  </sheetPr>
  <dimension ref="A2:F41"/>
  <sheetViews>
    <sheetView zoomScale="118" zoomScaleNormal="118" workbookViewId="0">
      <pane xSplit="1" ySplit="4" topLeftCell="B32" activePane="bottomRight" state="frozen"/>
      <selection activeCell="D31" sqref="D31"/>
      <selection pane="topRight" activeCell="D31" sqref="D31"/>
      <selection pane="bottomLeft" activeCell="D31" sqref="D31"/>
      <selection pane="bottomRight" activeCell="D39" sqref="D39:E41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5.85546875" style="64" customWidth="1"/>
    <col min="5" max="5" width="13.42578125" style="64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67</v>
      </c>
      <c r="E4" s="8" t="s">
        <v>51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8864.630650000001</v>
      </c>
      <c r="E5" s="17">
        <v>950.58934999999838</v>
      </c>
      <c r="F5" s="68">
        <v>0.90315149838719877</v>
      </c>
    </row>
    <row r="6" spans="1:6" ht="15" thickBot="1" x14ac:dyDescent="0.25">
      <c r="A6" s="3">
        <v>143</v>
      </c>
      <c r="B6" s="102" t="s">
        <v>4</v>
      </c>
      <c r="C6" s="106">
        <v>3242.67</v>
      </c>
      <c r="D6" s="127">
        <v>2532.5634500000001</v>
      </c>
      <c r="E6" s="20">
        <v>710.10654999999997</v>
      </c>
      <c r="F6" s="69">
        <v>0.78101177424776502</v>
      </c>
    </row>
    <row r="7" spans="1:6" ht="15" thickBot="1" x14ac:dyDescent="0.25">
      <c r="A7" s="11">
        <v>160</v>
      </c>
      <c r="B7" s="103" t="s">
        <v>5</v>
      </c>
      <c r="C7" s="107">
        <v>3394.81</v>
      </c>
      <c r="D7" s="127">
        <v>3062.5429100000001</v>
      </c>
      <c r="E7" s="21">
        <v>332.26708999999983</v>
      </c>
      <c r="F7" s="71">
        <v>0.90212498195775326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132">
        <v>14459.737010000001</v>
      </c>
      <c r="E8" s="18">
        <v>1992.96299</v>
      </c>
      <c r="F8" s="72">
        <v>0.87886711664346884</v>
      </c>
    </row>
    <row r="9" spans="1:6" ht="15" thickBot="1" x14ac:dyDescent="0.25">
      <c r="A9" s="9">
        <v>202</v>
      </c>
      <c r="B9" s="101" t="s">
        <v>8</v>
      </c>
      <c r="C9" s="105">
        <v>104.02</v>
      </c>
      <c r="D9" s="127">
        <v>95.059060000000002</v>
      </c>
      <c r="E9" s="17">
        <v>8.9609399999999937</v>
      </c>
      <c r="F9" s="68">
        <v>0.91385368198423389</v>
      </c>
    </row>
    <row r="10" spans="1:6" ht="15" thickBot="1" x14ac:dyDescent="0.25">
      <c r="A10" s="3">
        <v>213</v>
      </c>
      <c r="B10" s="102" t="s">
        <v>9</v>
      </c>
      <c r="C10" s="106">
        <v>3291.55</v>
      </c>
      <c r="D10" s="127">
        <v>3301.2708700000007</v>
      </c>
      <c r="E10" s="20">
        <v>-9.7208700000005592</v>
      </c>
      <c r="F10" s="69">
        <v>1.002953280369431</v>
      </c>
    </row>
    <row r="11" spans="1:6" ht="15" thickBot="1" x14ac:dyDescent="0.25">
      <c r="A11" s="3">
        <v>221</v>
      </c>
      <c r="B11" s="102" t="s">
        <v>10</v>
      </c>
      <c r="C11" s="106">
        <v>1286.8</v>
      </c>
      <c r="D11" s="127">
        <v>1652.6243999999999</v>
      </c>
      <c r="E11" s="20">
        <v>-365.82439999999997</v>
      </c>
      <c r="F11" s="69">
        <v>1.2842900217594031</v>
      </c>
    </row>
    <row r="12" spans="1:6" ht="15" thickBot="1" x14ac:dyDescent="0.25">
      <c r="A12" s="3">
        <v>223</v>
      </c>
      <c r="B12" s="102" t="s">
        <v>11</v>
      </c>
      <c r="C12" s="106">
        <v>325.93</v>
      </c>
      <c r="D12" s="127">
        <v>195.35569000000001</v>
      </c>
      <c r="E12" s="20">
        <v>130.57431</v>
      </c>
      <c r="F12" s="69">
        <v>0.59937928389531492</v>
      </c>
    </row>
    <row r="13" spans="1:6" ht="15" thickBot="1" x14ac:dyDescent="0.25">
      <c r="A13" s="3">
        <v>224</v>
      </c>
      <c r="B13" s="102" t="s">
        <v>12</v>
      </c>
      <c r="C13" s="106">
        <v>449.03</v>
      </c>
      <c r="D13" s="127">
        <v>490.88600000000002</v>
      </c>
      <c r="E13" s="20">
        <v>-41.856000000000051</v>
      </c>
      <c r="F13" s="69">
        <v>1.0932142618533285</v>
      </c>
    </row>
    <row r="14" spans="1:6" ht="15" thickBot="1" x14ac:dyDescent="0.25">
      <c r="A14" s="121">
        <v>226</v>
      </c>
      <c r="B14" s="122" t="s">
        <v>13</v>
      </c>
      <c r="C14" s="123">
        <v>1200.0999999999999</v>
      </c>
      <c r="D14" s="127">
        <v>2104.2301100000004</v>
      </c>
      <c r="E14" s="20">
        <v>-904.13011000000051</v>
      </c>
      <c r="F14" s="69">
        <v>1.7533789767519379</v>
      </c>
    </row>
    <row r="15" spans="1:6" ht="15" thickBot="1" x14ac:dyDescent="0.25">
      <c r="A15" s="3">
        <v>227</v>
      </c>
      <c r="B15" s="102" t="s">
        <v>14</v>
      </c>
      <c r="C15" s="106">
        <v>3544.97</v>
      </c>
      <c r="D15" s="127">
        <v>2007.21578</v>
      </c>
      <c r="E15" s="20">
        <v>1537.7542199999998</v>
      </c>
      <c r="F15" s="69">
        <v>0.56621516684203255</v>
      </c>
    </row>
    <row r="16" spans="1:6" ht="15" thickBot="1" x14ac:dyDescent="0.25">
      <c r="A16" s="3">
        <v>249</v>
      </c>
      <c r="B16" s="102" t="s">
        <v>15</v>
      </c>
      <c r="C16" s="106">
        <v>705.83</v>
      </c>
      <c r="D16" s="127">
        <v>685.4273199999999</v>
      </c>
      <c r="E16" s="20">
        <v>20.402680000000146</v>
      </c>
      <c r="F16" s="69">
        <v>0.97109405947607763</v>
      </c>
    </row>
    <row r="17" spans="1:6" ht="15" thickBot="1" x14ac:dyDescent="0.25">
      <c r="A17" s="11">
        <v>290</v>
      </c>
      <c r="B17" s="103" t="s">
        <v>16</v>
      </c>
      <c r="C17" s="107">
        <v>509.85</v>
      </c>
      <c r="D17" s="136">
        <v>367.48801000000014</v>
      </c>
      <c r="E17" s="125">
        <v>142.36198999999988</v>
      </c>
      <c r="F17" s="126">
        <v>0.72077671864273829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128">
        <v>10899.557240000004</v>
      </c>
      <c r="E18" s="18">
        <v>518.5227599999962</v>
      </c>
      <c r="F18" s="72">
        <v>0.9545875698891586</v>
      </c>
    </row>
    <row r="19" spans="1:6" x14ac:dyDescent="0.2">
      <c r="A19" s="9">
        <v>310</v>
      </c>
      <c r="B19" s="101" t="s">
        <v>18</v>
      </c>
      <c r="C19" s="105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1.0500000000000002E-3</v>
      </c>
      <c r="E20" s="21">
        <v>4.3989500000000001</v>
      </c>
      <c r="F20" s="71">
        <v>2.3863636363636364E-4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1.0500000000000002E-3</v>
      </c>
      <c r="E21" s="18">
        <v>4.3989500000000001</v>
      </c>
      <c r="F21" s="72">
        <v>2.3863636363636364E-4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25359.295300000005</v>
      </c>
      <c r="E25" s="18">
        <v>2515.8846999999951</v>
      </c>
      <c r="F25" s="72">
        <v>0.9097446294517203</v>
      </c>
    </row>
    <row r="27" spans="1:6" ht="15.75" thickBot="1" x14ac:dyDescent="0.3">
      <c r="D27" s="77"/>
    </row>
    <row r="28" spans="1:6" ht="75.75" thickBot="1" x14ac:dyDescent="0.25">
      <c r="A28" s="38" t="s">
        <v>1</v>
      </c>
      <c r="B28" s="111" t="s">
        <v>2</v>
      </c>
      <c r="C28" s="115" t="s">
        <v>52</v>
      </c>
      <c r="D28" s="39" t="s">
        <v>67</v>
      </c>
      <c r="E28" s="40" t="s">
        <v>51</v>
      </c>
      <c r="F28" s="40" t="s">
        <v>45</v>
      </c>
    </row>
    <row r="29" spans="1:6" x14ac:dyDescent="0.2">
      <c r="A29" s="9">
        <v>623</v>
      </c>
      <c r="B29" s="112" t="s">
        <v>40</v>
      </c>
      <c r="C29" s="116">
        <v>410.58</v>
      </c>
      <c r="D29" s="97">
        <v>98.294160000000005</v>
      </c>
      <c r="E29" s="48">
        <v>312.28584000000001</v>
      </c>
      <c r="F29" s="78">
        <v>0.23940318573724978</v>
      </c>
    </row>
    <row r="30" spans="1:6" x14ac:dyDescent="0.2">
      <c r="A30" s="3">
        <v>625</v>
      </c>
      <c r="B30" s="113" t="s">
        <v>41</v>
      </c>
      <c r="C30" s="117">
        <v>16.63</v>
      </c>
      <c r="D30" s="98">
        <v>6.8497500000000002</v>
      </c>
      <c r="E30" s="49">
        <v>9.7802499999999988</v>
      </c>
      <c r="F30" s="79">
        <v>0.41189116055321712</v>
      </c>
    </row>
    <row r="31" spans="1:6" x14ac:dyDescent="0.2">
      <c r="A31" s="3">
        <v>628</v>
      </c>
      <c r="B31" s="113" t="s">
        <v>42</v>
      </c>
      <c r="C31" s="117">
        <v>214.29</v>
      </c>
      <c r="D31" s="98">
        <v>150.88426000000001</v>
      </c>
      <c r="E31" s="49">
        <v>63.40573999999998</v>
      </c>
      <c r="F31" s="79">
        <v>0.7041124644173784</v>
      </c>
    </row>
    <row r="32" spans="1:6" ht="15" thickBot="1" x14ac:dyDescent="0.25">
      <c r="A32" s="46">
        <v>645</v>
      </c>
      <c r="B32" s="114" t="s">
        <v>43</v>
      </c>
      <c r="C32" s="118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256.02817000000005</v>
      </c>
      <c r="E33" s="43">
        <v>443.97182999999995</v>
      </c>
      <c r="F33" s="81">
        <v>0.36575452857142865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256.02817000000005</v>
      </c>
      <c r="E35" s="18">
        <v>28319.151829999999</v>
      </c>
      <c r="F35" s="83">
        <v>8.9598095270091056E-3</v>
      </c>
    </row>
    <row r="39" spans="1:6" x14ac:dyDescent="0.2">
      <c r="D39" s="146" t="s">
        <v>68</v>
      </c>
      <c r="E39" s="147" t="s">
        <v>69</v>
      </c>
    </row>
    <row r="40" spans="1:6" x14ac:dyDescent="0.2">
      <c r="D40" s="146" t="s">
        <v>70</v>
      </c>
      <c r="E40" s="148" t="s">
        <v>71</v>
      </c>
    </row>
    <row r="41" spans="1:6" x14ac:dyDescent="0.2">
      <c r="D41" s="146" t="s">
        <v>72</v>
      </c>
      <c r="E41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066F-A61B-4E20-83D9-FEE83593A835}">
  <sheetPr>
    <pageSetUpPr fitToPage="1"/>
  </sheetPr>
  <dimension ref="A2:G29"/>
  <sheetViews>
    <sheetView tabSelected="1" zoomScale="98" zoomScaleNormal="98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C28" sqref="C28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7" max="7" width="13.5703125" bestFit="1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135" t="s">
        <v>67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2901.8847700000001</v>
      </c>
      <c r="E5" s="18">
        <v>1731.4352299999996</v>
      </c>
      <c r="F5" s="72">
        <v>0.62630786779242542</v>
      </c>
    </row>
    <row r="6" spans="1:6" ht="15" thickBot="1" x14ac:dyDescent="0.25">
      <c r="A6" s="26"/>
      <c r="B6" s="27" t="s">
        <v>27</v>
      </c>
      <c r="C6" s="28">
        <v>4633.32</v>
      </c>
      <c r="D6" s="28">
        <v>2901.8847700000001</v>
      </c>
      <c r="E6" s="85">
        <v>1731.4352299999996</v>
      </c>
      <c r="F6" s="86">
        <v>0.62630786779242542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930.03390000000013</v>
      </c>
      <c r="E7" s="18">
        <v>669.73609999999985</v>
      </c>
      <c r="F7" s="72">
        <v>0.58135475724635421</v>
      </c>
    </row>
    <row r="8" spans="1:6" ht="14.25" x14ac:dyDescent="0.2">
      <c r="A8" s="5"/>
      <c r="B8" s="6" t="s">
        <v>30</v>
      </c>
      <c r="C8" s="23">
        <v>1090.08</v>
      </c>
      <c r="D8" s="23">
        <v>798.99233000000015</v>
      </c>
      <c r="E8" s="87">
        <v>291.08766999999978</v>
      </c>
      <c r="F8" s="88">
        <v>0.73296669051812735</v>
      </c>
    </row>
    <row r="9" spans="1:6" ht="15" thickBot="1" x14ac:dyDescent="0.25">
      <c r="A9" s="11"/>
      <c r="B9" s="12" t="s">
        <v>31</v>
      </c>
      <c r="C9" s="29">
        <v>509.69</v>
      </c>
      <c r="D9" s="29">
        <v>131.04157000000001</v>
      </c>
      <c r="E9" s="21">
        <v>378.64842999999996</v>
      </c>
      <c r="F9" s="71">
        <v>0.25710053169573666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2000</v>
      </c>
      <c r="E10" s="18">
        <v>-1000</v>
      </c>
      <c r="F10" s="72">
        <v>2</v>
      </c>
    </row>
    <row r="11" spans="1:6" ht="15" thickBot="1" x14ac:dyDescent="0.25">
      <c r="A11" s="26"/>
      <c r="B11" s="27" t="s">
        <v>34</v>
      </c>
      <c r="C11" s="28">
        <v>1000</v>
      </c>
      <c r="D11" s="28">
        <v>2000</v>
      </c>
      <c r="E11" s="85">
        <v>-1000</v>
      </c>
      <c r="F11" s="86">
        <v>2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18017.165870000001</v>
      </c>
      <c r="E14" s="18">
        <v>1637.9241299999994</v>
      </c>
      <c r="F14" s="72">
        <v>0.9166666685321716</v>
      </c>
    </row>
    <row r="15" spans="1:6" ht="15" thickBot="1" x14ac:dyDescent="0.25">
      <c r="A15" s="26"/>
      <c r="B15" s="27" t="s">
        <v>34</v>
      </c>
      <c r="C15" s="28">
        <v>19655.09</v>
      </c>
      <c r="D15" s="28">
        <v>18017.165870000001</v>
      </c>
      <c r="E15" s="85">
        <v>1637.9241299999994</v>
      </c>
      <c r="F15" s="86">
        <v>0.9166666685321716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7" ht="15" thickBot="1" x14ac:dyDescent="0.25">
      <c r="A17" s="26"/>
      <c r="B17" s="27" t="s">
        <v>48</v>
      </c>
      <c r="C17" s="28">
        <v>105</v>
      </c>
      <c r="D17" s="28">
        <v>0</v>
      </c>
      <c r="E17" s="85">
        <v>105</v>
      </c>
      <c r="F17" s="86">
        <v>0</v>
      </c>
    </row>
    <row r="18" spans="1:7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7" ht="15" thickBot="1" x14ac:dyDescent="0.25">
      <c r="A19" s="26"/>
      <c r="B19" s="27" t="s">
        <v>48</v>
      </c>
      <c r="C19" s="28">
        <v>250</v>
      </c>
      <c r="D19" s="28">
        <v>0</v>
      </c>
      <c r="E19" s="85">
        <v>250</v>
      </c>
      <c r="F19" s="86">
        <v>0</v>
      </c>
    </row>
    <row r="20" spans="1:7" s="2" customFormat="1" ht="15.75" thickBot="1" x14ac:dyDescent="0.3">
      <c r="A20" s="13">
        <v>52000</v>
      </c>
      <c r="B20" s="24" t="s">
        <v>35</v>
      </c>
      <c r="C20" s="25">
        <v>2</v>
      </c>
      <c r="D20" s="25">
        <v>2.1038899999999998</v>
      </c>
      <c r="E20" s="18">
        <v>-0.10388999999999982</v>
      </c>
      <c r="F20" s="72">
        <v>1.0519449999999999</v>
      </c>
    </row>
    <row r="21" spans="1:7" ht="15" thickBot="1" x14ac:dyDescent="0.25">
      <c r="A21" s="26"/>
      <c r="B21" s="27" t="s">
        <v>36</v>
      </c>
      <c r="C21" s="28">
        <v>2</v>
      </c>
      <c r="D21" s="28">
        <v>2.1038899999999998</v>
      </c>
      <c r="E21" s="85">
        <v>-0.10388999999999982</v>
      </c>
      <c r="F21" s="86">
        <v>1.0519449999999999</v>
      </c>
    </row>
    <row r="22" spans="1:7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658.29977999999994</v>
      </c>
      <c r="E22" s="18">
        <v>-58.299779999999942</v>
      </c>
      <c r="F22" s="72">
        <v>1.0971662999999998</v>
      </c>
    </row>
    <row r="23" spans="1:7" ht="15" thickBot="1" x14ac:dyDescent="0.25">
      <c r="A23" s="30"/>
      <c r="B23" s="31" t="s">
        <v>38</v>
      </c>
      <c r="C23" s="32">
        <v>600</v>
      </c>
      <c r="D23" s="32">
        <v>658.29977999999994</v>
      </c>
      <c r="E23" s="89">
        <v>-58.299779999999942</v>
      </c>
      <c r="F23" s="90">
        <v>1.0971662999999998</v>
      </c>
    </row>
    <row r="25" spans="1:7" ht="15.75" x14ac:dyDescent="0.25">
      <c r="B25" s="33" t="s">
        <v>0</v>
      </c>
      <c r="C25" s="34">
        <v>27875.18</v>
      </c>
      <c r="D25" s="34">
        <v>24509.48821</v>
      </c>
      <c r="E25" s="34">
        <v>3365.6917900000008</v>
      </c>
      <c r="F25" s="91">
        <v>0.87925847330851314</v>
      </c>
      <c r="G25" s="51"/>
    </row>
    <row r="27" spans="1:7" x14ac:dyDescent="0.2">
      <c r="D27" s="146" t="s">
        <v>68</v>
      </c>
      <c r="E27" s="147" t="s">
        <v>69</v>
      </c>
    </row>
    <row r="28" spans="1:7" x14ac:dyDescent="0.2">
      <c r="D28" s="146" t="s">
        <v>70</v>
      </c>
      <c r="E28" s="148" t="s">
        <v>71</v>
      </c>
    </row>
    <row r="29" spans="1:7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9094-6645-4728-AA23-64E702C87136}">
  <sheetPr>
    <pageSetUpPr fitToPage="1"/>
  </sheetPr>
  <dimension ref="A2:F39"/>
  <sheetViews>
    <sheetView workbookViewId="0">
      <pane xSplit="1" ySplit="4" topLeftCell="B21" activePane="bottomRight" state="frozen"/>
      <selection activeCell="E25" sqref="E25"/>
      <selection pane="topRight" activeCell="E25" sqref="E25"/>
      <selection pane="bottomLeft" activeCell="E25" sqref="E25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19.85546875" style="64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56</v>
      </c>
      <c r="E4" s="8" t="s">
        <v>57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825.08582999999999</v>
      </c>
      <c r="E5" s="17">
        <v>8990.1341699999994</v>
      </c>
      <c r="F5" s="68">
        <v>8.406187838886954E-2</v>
      </c>
    </row>
    <row r="6" spans="1:6" ht="15" thickBot="1" x14ac:dyDescent="0.25">
      <c r="A6" s="3">
        <v>143</v>
      </c>
      <c r="B6" s="102" t="s">
        <v>4</v>
      </c>
      <c r="C6" s="105">
        <v>3242.67</v>
      </c>
      <c r="D6" s="129">
        <v>415.63847000000004</v>
      </c>
      <c r="E6" s="20">
        <v>2827.0315300000002</v>
      </c>
      <c r="F6" s="69">
        <v>0.12817785035171633</v>
      </c>
    </row>
    <row r="7" spans="1:6" ht="15" thickBot="1" x14ac:dyDescent="0.25">
      <c r="A7" s="11">
        <v>160</v>
      </c>
      <c r="B7" s="103" t="s">
        <v>5</v>
      </c>
      <c r="C7" s="105">
        <v>3394.81</v>
      </c>
      <c r="D7" s="130">
        <v>291.66516999999999</v>
      </c>
      <c r="E7" s="21">
        <v>3103.1448300000002</v>
      </c>
      <c r="F7" s="71">
        <v>8.5915020280958279E-2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95">
        <v>1532.3894700000001</v>
      </c>
      <c r="E8" s="18">
        <v>14920.310530000001</v>
      </c>
      <c r="F8" s="72">
        <v>9.3139087809295737E-2</v>
      </c>
    </row>
    <row r="9" spans="1:6" ht="15" thickBot="1" x14ac:dyDescent="0.25">
      <c r="A9" s="9">
        <v>202</v>
      </c>
      <c r="B9" s="101" t="s">
        <v>8</v>
      </c>
      <c r="C9" s="105">
        <v>104.02</v>
      </c>
      <c r="D9" s="127">
        <v>0</v>
      </c>
      <c r="E9" s="17">
        <v>104.02</v>
      </c>
      <c r="F9" s="68">
        <v>0</v>
      </c>
    </row>
    <row r="10" spans="1:6" ht="15" thickBot="1" x14ac:dyDescent="0.25">
      <c r="A10" s="3">
        <v>213</v>
      </c>
      <c r="B10" s="102" t="s">
        <v>9</v>
      </c>
      <c r="C10" s="105">
        <v>3291.55</v>
      </c>
      <c r="D10" s="129">
        <v>100.57098999999999</v>
      </c>
      <c r="E10" s="20">
        <v>3190.97901</v>
      </c>
      <c r="F10" s="69">
        <v>3.0554295088939858E-2</v>
      </c>
    </row>
    <row r="11" spans="1:6" ht="15" thickBot="1" x14ac:dyDescent="0.25">
      <c r="A11" s="3">
        <v>221</v>
      </c>
      <c r="B11" s="102" t="s">
        <v>10</v>
      </c>
      <c r="C11" s="105">
        <v>1286.8</v>
      </c>
      <c r="D11" s="129">
        <v>1.25929</v>
      </c>
      <c r="E11" s="20">
        <v>1285.54071</v>
      </c>
      <c r="F11" s="69">
        <v>9.7862138638483065E-4</v>
      </c>
    </row>
    <row r="12" spans="1:6" ht="15" thickBot="1" x14ac:dyDescent="0.25">
      <c r="A12" s="3">
        <v>223</v>
      </c>
      <c r="B12" s="102" t="s">
        <v>11</v>
      </c>
      <c r="C12" s="105">
        <v>325.93</v>
      </c>
      <c r="D12" s="129">
        <v>10.64568</v>
      </c>
      <c r="E12" s="20">
        <v>315.28431999999998</v>
      </c>
      <c r="F12" s="69">
        <v>3.26624735372626E-2</v>
      </c>
    </row>
    <row r="13" spans="1:6" ht="15" thickBot="1" x14ac:dyDescent="0.25">
      <c r="A13" s="3">
        <v>224</v>
      </c>
      <c r="B13" s="102" t="s">
        <v>12</v>
      </c>
      <c r="C13" s="105">
        <v>449.03</v>
      </c>
      <c r="D13" s="129">
        <v>0.31561</v>
      </c>
      <c r="E13" s="20">
        <v>448.71438999999998</v>
      </c>
      <c r="F13" s="69">
        <v>7.0287063225174268E-4</v>
      </c>
    </row>
    <row r="14" spans="1:6" ht="15" thickBot="1" x14ac:dyDescent="0.25">
      <c r="A14" s="121">
        <v>226</v>
      </c>
      <c r="B14" s="122" t="s">
        <v>13</v>
      </c>
      <c r="C14" s="105">
        <v>1200.0999999999999</v>
      </c>
      <c r="D14" s="129">
        <v>48.91883</v>
      </c>
      <c r="E14" s="20">
        <v>1151.1811699999998</v>
      </c>
      <c r="F14" s="69">
        <v>4.0762294808765941E-2</v>
      </c>
    </row>
    <row r="15" spans="1:6" ht="15" thickBot="1" x14ac:dyDescent="0.25">
      <c r="A15" s="3">
        <v>227</v>
      </c>
      <c r="B15" s="102" t="s">
        <v>14</v>
      </c>
      <c r="C15" s="105">
        <v>3544.97</v>
      </c>
      <c r="D15" s="129">
        <v>200.71671000000003</v>
      </c>
      <c r="E15" s="20">
        <v>3344.2532899999997</v>
      </c>
      <c r="F15" s="69">
        <v>5.6620143470889756E-2</v>
      </c>
    </row>
    <row r="16" spans="1:6" ht="15" thickBot="1" x14ac:dyDescent="0.25">
      <c r="A16" s="3">
        <v>249</v>
      </c>
      <c r="B16" s="102" t="s">
        <v>15</v>
      </c>
      <c r="C16" s="105">
        <v>705.83</v>
      </c>
      <c r="D16" s="129">
        <v>28.49363</v>
      </c>
      <c r="E16" s="20">
        <v>677.33636999999999</v>
      </c>
      <c r="F16" s="69">
        <v>4.0368969865265003E-2</v>
      </c>
    </row>
    <row r="17" spans="1:6" ht="15" thickBot="1" x14ac:dyDescent="0.25">
      <c r="A17" s="11">
        <v>290</v>
      </c>
      <c r="B17" s="103" t="s">
        <v>16</v>
      </c>
      <c r="C17" s="105">
        <v>509.85</v>
      </c>
      <c r="D17" s="131">
        <v>0</v>
      </c>
      <c r="E17" s="125">
        <v>509.85</v>
      </c>
      <c r="F17" s="126">
        <v>0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95">
        <v>390.92074000000002</v>
      </c>
      <c r="E18" s="18">
        <v>11027.15926</v>
      </c>
      <c r="F18" s="72">
        <v>3.4236994310777293E-2</v>
      </c>
    </row>
    <row r="19" spans="1:6" x14ac:dyDescent="0.2">
      <c r="A19" s="9">
        <v>310</v>
      </c>
      <c r="B19" s="101" t="s">
        <v>18</v>
      </c>
      <c r="C19" s="107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0</v>
      </c>
      <c r="E20" s="21">
        <v>4.4000000000000004</v>
      </c>
      <c r="F20" s="71">
        <v>0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0</v>
      </c>
      <c r="E21" s="18">
        <v>4.4000000000000004</v>
      </c>
      <c r="F21" s="72">
        <v>0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1923.3102100000001</v>
      </c>
      <c r="E25" s="18">
        <v>25951.869790000001</v>
      </c>
      <c r="F25" s="72">
        <v>6.8997230152415157E-2</v>
      </c>
    </row>
    <row r="27" spans="1:6" ht="15.75" thickBot="1" x14ac:dyDescent="0.3">
      <c r="D27" s="141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56</v>
      </c>
      <c r="E28" s="40" t="s">
        <v>57</v>
      </c>
      <c r="F28" s="40" t="s">
        <v>45</v>
      </c>
    </row>
    <row r="29" spans="1:6" x14ac:dyDescent="0.2">
      <c r="A29" s="9">
        <v>623</v>
      </c>
      <c r="B29" s="137" t="s">
        <v>40</v>
      </c>
      <c r="C29" s="97">
        <v>410.58</v>
      </c>
      <c r="D29" s="97">
        <v>0</v>
      </c>
      <c r="E29" s="48">
        <v>410.58</v>
      </c>
      <c r="F29" s="78">
        <v>0</v>
      </c>
    </row>
    <row r="30" spans="1:6" x14ac:dyDescent="0.2">
      <c r="A30" s="3">
        <v>625</v>
      </c>
      <c r="B30" s="138" t="s">
        <v>41</v>
      </c>
      <c r="C30" s="98">
        <v>16.63</v>
      </c>
      <c r="D30" s="98">
        <v>0</v>
      </c>
      <c r="E30" s="49">
        <v>16.63</v>
      </c>
      <c r="F30" s="79">
        <v>0</v>
      </c>
    </row>
    <row r="31" spans="1:6" x14ac:dyDescent="0.2">
      <c r="A31" s="3">
        <v>628</v>
      </c>
      <c r="B31" s="138" t="s">
        <v>42</v>
      </c>
      <c r="C31" s="98">
        <v>214.29</v>
      </c>
      <c r="D31" s="98">
        <v>2.9999999999999997E-5</v>
      </c>
      <c r="E31" s="49">
        <v>214.28996999999998</v>
      </c>
      <c r="F31" s="79">
        <v>1.3999720005599887E-7</v>
      </c>
    </row>
    <row r="32" spans="1:6" ht="15" thickBot="1" x14ac:dyDescent="0.25">
      <c r="A32" s="46">
        <v>645</v>
      </c>
      <c r="B32" s="139" t="s">
        <v>43</v>
      </c>
      <c r="C32" s="99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2.9999999999999997E-5</v>
      </c>
      <c r="E33" s="43">
        <v>699.99996999999996</v>
      </c>
      <c r="F33" s="81">
        <v>4.2857142857142851E-8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2.9999999999999997E-5</v>
      </c>
      <c r="E35" s="18">
        <v>28575.179970000001</v>
      </c>
      <c r="F35" s="83">
        <v>1.0498621530992979E-9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185B-3AD5-4919-A172-BF1AE17927E3}">
  <sheetPr>
    <pageSetUpPr fitToPage="1"/>
  </sheetPr>
  <dimension ref="A2:F29"/>
  <sheetViews>
    <sheetView zoomScaleNormal="100" workbookViewId="0">
      <pane xSplit="1" ySplit="4" topLeftCell="B5" activePane="bottomRight" state="frozen"/>
      <selection activeCell="E25" sqref="E25"/>
      <selection pane="topRight" activeCell="E25" sqref="E25"/>
      <selection pane="bottomLeft" activeCell="E25" sqref="E25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56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18.178699999999999</v>
      </c>
      <c r="E5" s="18">
        <v>4615.1412999999993</v>
      </c>
      <c r="F5" s="72">
        <v>3.9234717222207836E-3</v>
      </c>
    </row>
    <row r="6" spans="1:6" ht="15" thickBot="1" x14ac:dyDescent="0.25">
      <c r="A6" s="26"/>
      <c r="B6" s="27" t="s">
        <v>27</v>
      </c>
      <c r="C6" s="28">
        <v>4633.32</v>
      </c>
      <c r="D6" s="28">
        <v>18.178699999999999</v>
      </c>
      <c r="E6" s="85">
        <v>4615.1412999999993</v>
      </c>
      <c r="F6" s="86">
        <v>3.9234717222207836E-3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-11.912840000000001</v>
      </c>
      <c r="E7" s="18">
        <v>1611.6828399999999</v>
      </c>
      <c r="F7" s="72">
        <v>-7.4465954480956642E-3</v>
      </c>
    </row>
    <row r="8" spans="1:6" ht="14.25" x14ac:dyDescent="0.2">
      <c r="A8" s="5"/>
      <c r="B8" s="6" t="s">
        <v>30</v>
      </c>
      <c r="C8" s="23">
        <v>1090.08</v>
      </c>
      <c r="D8" s="23">
        <v>-12.00464</v>
      </c>
      <c r="E8" s="87">
        <v>1102.08464</v>
      </c>
      <c r="F8" s="88">
        <v>-1.101262292675767E-2</v>
      </c>
    </row>
    <row r="9" spans="1:6" ht="15" thickBot="1" x14ac:dyDescent="0.25">
      <c r="A9" s="11"/>
      <c r="B9" s="12" t="s">
        <v>31</v>
      </c>
      <c r="C9" s="29">
        <v>509.69</v>
      </c>
      <c r="D9" s="29">
        <v>9.1799999999999993E-2</v>
      </c>
      <c r="E9" s="21">
        <v>509.59820000000002</v>
      </c>
      <c r="F9" s="71">
        <v>1.8010947831034548E-4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0</v>
      </c>
      <c r="E10" s="18">
        <v>1000</v>
      </c>
      <c r="F10" s="72">
        <v>0</v>
      </c>
    </row>
    <row r="11" spans="1:6" ht="15" thickBot="1" x14ac:dyDescent="0.25">
      <c r="A11" s="26"/>
      <c r="B11" s="12" t="s">
        <v>53</v>
      </c>
      <c r="C11" s="28">
        <v>1000</v>
      </c>
      <c r="D11" s="28">
        <v>0</v>
      </c>
      <c r="E11" s="85">
        <v>1000</v>
      </c>
      <c r="F11" s="86">
        <v>0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0</v>
      </c>
      <c r="E14" s="18">
        <v>19655.09</v>
      </c>
      <c r="F14" s="72">
        <v>0</v>
      </c>
    </row>
    <row r="15" spans="1:6" ht="15" thickBot="1" x14ac:dyDescent="0.25">
      <c r="A15" s="26"/>
      <c r="B15" s="12" t="s">
        <v>54</v>
      </c>
      <c r="C15" s="28">
        <v>19655.09</v>
      </c>
      <c r="D15" s="28">
        <v>0</v>
      </c>
      <c r="E15" s="85">
        <v>19655.09</v>
      </c>
      <c r="F15" s="86">
        <v>0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">
        <v>48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">
        <v>48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0.25897000000000003</v>
      </c>
      <c r="E20" s="18">
        <v>1.7410299999999999</v>
      </c>
      <c r="F20" s="72">
        <v>0.12948500000000002</v>
      </c>
    </row>
    <row r="21" spans="1:6" ht="15" thickBot="1" x14ac:dyDescent="0.25">
      <c r="A21" s="26"/>
      <c r="B21" s="27" t="s">
        <v>36</v>
      </c>
      <c r="C21" s="28">
        <v>2</v>
      </c>
      <c r="D21" s="28">
        <v>0.25897000000000003</v>
      </c>
      <c r="E21" s="85">
        <v>1.7410299999999999</v>
      </c>
      <c r="F21" s="86">
        <v>0.12948500000000002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0</v>
      </c>
      <c r="E22" s="18">
        <v>600</v>
      </c>
      <c r="F22" s="72">
        <v>0</v>
      </c>
    </row>
    <row r="23" spans="1:6" ht="15" thickBot="1" x14ac:dyDescent="0.25">
      <c r="A23" s="30"/>
      <c r="B23" s="32" t="s">
        <v>55</v>
      </c>
      <c r="C23" s="32">
        <v>600</v>
      </c>
      <c r="D23" s="32">
        <v>0</v>
      </c>
      <c r="E23" s="89">
        <v>600</v>
      </c>
      <c r="F23" s="90">
        <v>0</v>
      </c>
    </row>
    <row r="25" spans="1:6" ht="15.75" x14ac:dyDescent="0.25">
      <c r="B25" s="33" t="s">
        <v>0</v>
      </c>
      <c r="C25" s="34">
        <v>27875.18</v>
      </c>
      <c r="D25" s="34">
        <v>6.5248299999999979</v>
      </c>
      <c r="E25" s="34">
        <v>27868.655170000002</v>
      </c>
      <c r="F25" s="91">
        <v>2.340731073306073E-4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B3A0-0837-4A6A-B91E-9891A0EADFBD}">
  <sheetPr>
    <pageSetUpPr fitToPage="1"/>
  </sheetPr>
  <dimension ref="A2:F39"/>
  <sheetViews>
    <sheetView workbookViewId="0">
      <pane xSplit="1" ySplit="4" topLeftCell="B20" activePane="bottomRight" state="frozen"/>
      <selection activeCell="E25" sqref="E25"/>
      <selection pane="topRight" activeCell="E25" sqref="E25"/>
      <selection pane="bottomLeft" activeCell="E25" sqref="E25"/>
      <selection pane="bottomRight" activeCell="D37" sqref="D37:E39"/>
    </sheetView>
  </sheetViews>
  <sheetFormatPr baseColWidth="10" defaultColWidth="10.5703125" defaultRowHeight="14.25" x14ac:dyDescent="0.2"/>
  <cols>
    <col min="1" max="1" width="11.85546875" style="64" bestFit="1" customWidth="1"/>
    <col min="2" max="2" width="51.140625" style="64" bestFit="1" customWidth="1"/>
    <col min="3" max="3" width="16.140625" style="64" bestFit="1" customWidth="1"/>
    <col min="4" max="4" width="23.7109375" style="64" bestFit="1" customWidth="1"/>
    <col min="5" max="5" width="16.85546875" style="64" bestFit="1" customWidth="1"/>
    <col min="6" max="6" width="14.28515625" style="64" bestFit="1" customWidth="1"/>
    <col min="7" max="16384" width="10.57031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58</v>
      </c>
      <c r="E4" s="8" t="s">
        <v>57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1645.7095300000001</v>
      </c>
      <c r="E5" s="17">
        <v>8169.5104699999993</v>
      </c>
      <c r="F5" s="68">
        <v>0.16766914343234285</v>
      </c>
    </row>
    <row r="6" spans="1:6" ht="15" thickBot="1" x14ac:dyDescent="0.25">
      <c r="A6" s="3">
        <v>143</v>
      </c>
      <c r="B6" s="102" t="s">
        <v>4</v>
      </c>
      <c r="C6" s="105">
        <v>3242.67</v>
      </c>
      <c r="D6" s="129">
        <v>671.74762999999996</v>
      </c>
      <c r="E6" s="20">
        <v>2570.9223700000002</v>
      </c>
      <c r="F6" s="69">
        <v>0.20715880123478489</v>
      </c>
    </row>
    <row r="7" spans="1:6" ht="15" thickBot="1" x14ac:dyDescent="0.25">
      <c r="A7" s="11">
        <v>160</v>
      </c>
      <c r="B7" s="103" t="s">
        <v>5</v>
      </c>
      <c r="C7" s="105">
        <v>3394.81</v>
      </c>
      <c r="D7" s="130">
        <v>581.75601000000006</v>
      </c>
      <c r="E7" s="21">
        <v>2813.0539899999999</v>
      </c>
      <c r="F7" s="71">
        <v>0.17136629443179444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95">
        <v>2899.21317</v>
      </c>
      <c r="E8" s="18">
        <v>13553.486830000002</v>
      </c>
      <c r="F8" s="72">
        <v>0.17621503886900022</v>
      </c>
    </row>
    <row r="9" spans="1:6" ht="15" thickBot="1" x14ac:dyDescent="0.25">
      <c r="A9" s="9">
        <v>202</v>
      </c>
      <c r="B9" s="101" t="s">
        <v>8</v>
      </c>
      <c r="C9" s="105">
        <v>104.02</v>
      </c>
      <c r="D9" s="127">
        <v>9.0921000000000003</v>
      </c>
      <c r="E9" s="17">
        <v>94.927899999999994</v>
      </c>
      <c r="F9" s="68">
        <v>8.7407229378965584E-2</v>
      </c>
    </row>
    <row r="10" spans="1:6" ht="15" thickBot="1" x14ac:dyDescent="0.25">
      <c r="A10" s="3">
        <v>213</v>
      </c>
      <c r="B10" s="102" t="s">
        <v>9</v>
      </c>
      <c r="C10" s="105">
        <v>3291.55</v>
      </c>
      <c r="D10" s="129">
        <v>425.98699000000005</v>
      </c>
      <c r="E10" s="20">
        <v>2865.5630100000003</v>
      </c>
      <c r="F10" s="69">
        <v>0.1294183560936337</v>
      </c>
    </row>
    <row r="11" spans="1:6" ht="15" thickBot="1" x14ac:dyDescent="0.25">
      <c r="A11" s="3">
        <v>221</v>
      </c>
      <c r="B11" s="102" t="s">
        <v>10</v>
      </c>
      <c r="C11" s="105">
        <v>1286.8</v>
      </c>
      <c r="D11" s="129">
        <v>164.58842999999999</v>
      </c>
      <c r="E11" s="20">
        <v>1122.2115699999999</v>
      </c>
      <c r="F11" s="69">
        <v>0.12790521448554554</v>
      </c>
    </row>
    <row r="12" spans="1:6" ht="15" thickBot="1" x14ac:dyDescent="0.25">
      <c r="A12" s="3">
        <v>223</v>
      </c>
      <c r="B12" s="102" t="s">
        <v>11</v>
      </c>
      <c r="C12" s="105">
        <v>325.93</v>
      </c>
      <c r="D12" s="129">
        <v>51.033239999999999</v>
      </c>
      <c r="E12" s="20">
        <v>274.89676000000003</v>
      </c>
      <c r="F12" s="69">
        <v>0.15657730187463564</v>
      </c>
    </row>
    <row r="13" spans="1:6" ht="15" thickBot="1" x14ac:dyDescent="0.25">
      <c r="A13" s="3">
        <v>224</v>
      </c>
      <c r="B13" s="102" t="s">
        <v>12</v>
      </c>
      <c r="C13" s="105">
        <v>449.03</v>
      </c>
      <c r="D13" s="129">
        <v>1.3164500000000001</v>
      </c>
      <c r="E13" s="20">
        <v>447.71355</v>
      </c>
      <c r="F13" s="69">
        <v>2.9317640246754118E-3</v>
      </c>
    </row>
    <row r="14" spans="1:6" ht="15" thickBot="1" x14ac:dyDescent="0.25">
      <c r="A14" s="121">
        <v>226</v>
      </c>
      <c r="B14" s="122" t="s">
        <v>13</v>
      </c>
      <c r="C14" s="105">
        <v>1200.0999999999999</v>
      </c>
      <c r="D14" s="129">
        <v>163.04488999999998</v>
      </c>
      <c r="E14" s="20">
        <v>1037.05511</v>
      </c>
      <c r="F14" s="69">
        <v>0.13585942004832929</v>
      </c>
    </row>
    <row r="15" spans="1:6" ht="15" thickBot="1" x14ac:dyDescent="0.25">
      <c r="A15" s="3">
        <v>227</v>
      </c>
      <c r="B15" s="102" t="s">
        <v>14</v>
      </c>
      <c r="C15" s="105">
        <v>3544.97</v>
      </c>
      <c r="D15" s="129">
        <v>389.42794999999995</v>
      </c>
      <c r="E15" s="20">
        <v>3155.54205</v>
      </c>
      <c r="F15" s="69">
        <v>0.109853665898442</v>
      </c>
    </row>
    <row r="16" spans="1:6" ht="15" thickBot="1" x14ac:dyDescent="0.25">
      <c r="A16" s="3">
        <v>249</v>
      </c>
      <c r="B16" s="102" t="s">
        <v>15</v>
      </c>
      <c r="C16" s="105">
        <v>705.83</v>
      </c>
      <c r="D16" s="129">
        <v>115.62675</v>
      </c>
      <c r="E16" s="20">
        <v>590.20325000000003</v>
      </c>
      <c r="F16" s="69">
        <v>0.1638167122394911</v>
      </c>
    </row>
    <row r="17" spans="1:6" ht="15" thickBot="1" x14ac:dyDescent="0.25">
      <c r="A17" s="11">
        <v>290</v>
      </c>
      <c r="B17" s="103" t="s">
        <v>16</v>
      </c>
      <c r="C17" s="105">
        <v>509.85</v>
      </c>
      <c r="D17" s="131">
        <v>69.21493000000001</v>
      </c>
      <c r="E17" s="125">
        <v>440.63507000000004</v>
      </c>
      <c r="F17" s="126">
        <v>0.13575547710110819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95">
        <v>1389.3317300000001</v>
      </c>
      <c r="E18" s="18">
        <v>10028.74827</v>
      </c>
      <c r="F18" s="72">
        <v>0.12167822698737442</v>
      </c>
    </row>
    <row r="19" spans="1:6" x14ac:dyDescent="0.2">
      <c r="A19" s="9">
        <v>310</v>
      </c>
      <c r="B19" s="101" t="s">
        <v>18</v>
      </c>
      <c r="C19" s="107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0</v>
      </c>
      <c r="E20" s="21">
        <v>4.4000000000000004</v>
      </c>
      <c r="F20" s="71">
        <v>0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0</v>
      </c>
      <c r="E21" s="18">
        <v>4.4000000000000004</v>
      </c>
      <c r="F21" s="72">
        <v>0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4288.5448999999999</v>
      </c>
      <c r="E25" s="18">
        <v>23586.6351</v>
      </c>
      <c r="F25" s="72">
        <v>0.15384815093570695</v>
      </c>
    </row>
    <row r="27" spans="1:6" ht="15.75" thickBot="1" x14ac:dyDescent="0.3">
      <c r="D27" s="141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58</v>
      </c>
      <c r="E28" s="40" t="s">
        <v>57</v>
      </c>
      <c r="F28" s="40" t="s">
        <v>45</v>
      </c>
    </row>
    <row r="29" spans="1:6" x14ac:dyDescent="0.2">
      <c r="A29" s="9">
        <v>623</v>
      </c>
      <c r="B29" s="137" t="s">
        <v>40</v>
      </c>
      <c r="C29" s="97">
        <v>410.58</v>
      </c>
      <c r="D29" s="97">
        <v>0</v>
      </c>
      <c r="E29" s="48">
        <v>410.58</v>
      </c>
      <c r="F29" s="78">
        <v>0</v>
      </c>
    </row>
    <row r="30" spans="1:6" x14ac:dyDescent="0.2">
      <c r="A30" s="3">
        <v>625</v>
      </c>
      <c r="B30" s="138" t="s">
        <v>41</v>
      </c>
      <c r="C30" s="98">
        <v>16.63</v>
      </c>
      <c r="D30" s="98">
        <v>0</v>
      </c>
      <c r="E30" s="49">
        <v>16.63</v>
      </c>
      <c r="F30" s="79">
        <v>0</v>
      </c>
    </row>
    <row r="31" spans="1:6" x14ac:dyDescent="0.2">
      <c r="A31" s="3">
        <v>628</v>
      </c>
      <c r="B31" s="138" t="s">
        <v>42</v>
      </c>
      <c r="C31" s="98">
        <v>214.29</v>
      </c>
      <c r="D31" s="98">
        <v>41.578050000000005</v>
      </c>
      <c r="E31" s="49">
        <v>172.71195</v>
      </c>
      <c r="F31" s="79">
        <v>0.19402701945961084</v>
      </c>
    </row>
    <row r="32" spans="1:6" ht="15" thickBot="1" x14ac:dyDescent="0.25">
      <c r="A32" s="46">
        <v>645</v>
      </c>
      <c r="B32" s="139" t="s">
        <v>43</v>
      </c>
      <c r="C32" s="99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41.578050000000005</v>
      </c>
      <c r="E33" s="43">
        <v>658.42195000000004</v>
      </c>
      <c r="F33" s="81">
        <v>5.9397214285714289E-2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41.578050000000005</v>
      </c>
      <c r="E35" s="18">
        <v>28533.60195</v>
      </c>
      <c r="F35" s="83">
        <v>1.4550407031556757E-3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E23-3A5E-453A-9D62-437A44E5C98E}">
  <sheetPr>
    <pageSetUpPr fitToPage="1"/>
  </sheetPr>
  <dimension ref="A2:F29"/>
  <sheetViews>
    <sheetView zoomScaleNormal="100" workbookViewId="0">
      <pane xSplit="1" ySplit="4" topLeftCell="B5" activePane="bottomRight" state="frozen"/>
      <selection activeCell="C25" sqref="C25"/>
      <selection pane="topRight" activeCell="C25" sqref="C25"/>
      <selection pane="bottomLeft" activeCell="C25" sqref="C25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58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526.39532999999994</v>
      </c>
      <c r="E5" s="18">
        <v>4106.9246699999994</v>
      </c>
      <c r="F5" s="72">
        <v>0.1136108298153376</v>
      </c>
    </row>
    <row r="6" spans="1:6" ht="15" thickBot="1" x14ac:dyDescent="0.25">
      <c r="A6" s="26"/>
      <c r="B6" s="27" t="s">
        <v>27</v>
      </c>
      <c r="C6" s="28">
        <v>4633.32</v>
      </c>
      <c r="D6" s="28">
        <v>526.39532999999994</v>
      </c>
      <c r="E6" s="85">
        <v>4106.9246699999994</v>
      </c>
      <c r="F6" s="86">
        <v>0.1136108298153376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89.369060000000019</v>
      </c>
      <c r="E7" s="18">
        <v>1510.40094</v>
      </c>
      <c r="F7" s="72">
        <v>5.5863692905855231E-2</v>
      </c>
    </row>
    <row r="8" spans="1:6" ht="14.25" x14ac:dyDescent="0.2">
      <c r="A8" s="5"/>
      <c r="B8" s="6" t="s">
        <v>30</v>
      </c>
      <c r="C8" s="23">
        <v>1090.08</v>
      </c>
      <c r="D8" s="23">
        <v>89.277260000000012</v>
      </c>
      <c r="E8" s="87">
        <v>1000.8027399999999</v>
      </c>
      <c r="F8" s="88">
        <v>8.1899732129751962E-2</v>
      </c>
    </row>
    <row r="9" spans="1:6" ht="15" thickBot="1" x14ac:dyDescent="0.25">
      <c r="A9" s="11"/>
      <c r="B9" s="12" t="s">
        <v>31</v>
      </c>
      <c r="C9" s="29">
        <v>509.69</v>
      </c>
      <c r="D9" s="29">
        <v>9.1799999999999993E-2</v>
      </c>
      <c r="E9" s="21">
        <v>509.59820000000002</v>
      </c>
      <c r="F9" s="71">
        <v>1.8010947831034548E-4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0</v>
      </c>
      <c r="E10" s="18">
        <v>1000</v>
      </c>
      <c r="F10" s="72">
        <v>0</v>
      </c>
    </row>
    <row r="11" spans="1:6" ht="15" thickBot="1" x14ac:dyDescent="0.25">
      <c r="A11" s="26"/>
      <c r="B11" s="12" t="s">
        <v>53</v>
      </c>
      <c r="C11" s="28">
        <v>1000</v>
      </c>
      <c r="D11" s="28">
        <v>0</v>
      </c>
      <c r="E11" s="85">
        <v>1000</v>
      </c>
      <c r="F11" s="86">
        <v>0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3275.84834</v>
      </c>
      <c r="E14" s="18">
        <v>16379.24166</v>
      </c>
      <c r="F14" s="72">
        <v>0.16666666700584937</v>
      </c>
    </row>
    <row r="15" spans="1:6" ht="15" thickBot="1" x14ac:dyDescent="0.25">
      <c r="A15" s="26"/>
      <c r="B15" s="12" t="s">
        <v>54</v>
      </c>
      <c r="C15" s="28">
        <v>19655.09</v>
      </c>
      <c r="D15" s="28">
        <v>3275.84834</v>
      </c>
      <c r="E15" s="85">
        <v>16379.24166</v>
      </c>
      <c r="F15" s="86">
        <v>0.16666666700584937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0.27431</v>
      </c>
      <c r="E20" s="18">
        <v>1.7256899999999999</v>
      </c>
      <c r="F20" s="72">
        <v>0.137155</v>
      </c>
    </row>
    <row r="21" spans="1:6" ht="15" thickBot="1" x14ac:dyDescent="0.25">
      <c r="A21" s="26"/>
      <c r="B21" s="27" t="s">
        <v>36</v>
      </c>
      <c r="C21" s="28">
        <v>2</v>
      </c>
      <c r="D21" s="28">
        <v>0.27431</v>
      </c>
      <c r="E21" s="85">
        <v>1.7256899999999999</v>
      </c>
      <c r="F21" s="86">
        <v>0.137155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10.32734</v>
      </c>
      <c r="E22" s="18">
        <v>589.67265999999995</v>
      </c>
      <c r="F22" s="72">
        <v>1.7212233333333334E-2</v>
      </c>
    </row>
    <row r="23" spans="1:6" ht="15" thickBot="1" x14ac:dyDescent="0.25">
      <c r="A23" s="30"/>
      <c r="B23" s="32" t="s">
        <v>55</v>
      </c>
      <c r="C23" s="32">
        <v>600</v>
      </c>
      <c r="D23" s="32">
        <v>10.32734</v>
      </c>
      <c r="E23" s="89">
        <v>589.67265999999995</v>
      </c>
      <c r="F23" s="90">
        <v>1.7212233333333334E-2</v>
      </c>
    </row>
    <row r="25" spans="1:6" ht="15.75" x14ac:dyDescent="0.25">
      <c r="B25" s="33" t="s">
        <v>0</v>
      </c>
      <c r="C25" s="34">
        <v>27875.18</v>
      </c>
      <c r="D25" s="34">
        <v>3902.2143799999994</v>
      </c>
      <c r="E25" s="34">
        <v>23972.965620000003</v>
      </c>
      <c r="F25" s="91">
        <v>0.13998884957872915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7BF2-9F63-48BD-8D42-F9BAFBD4941C}">
  <sheetPr>
    <pageSetUpPr fitToPage="1"/>
  </sheetPr>
  <dimension ref="A2:F39"/>
  <sheetViews>
    <sheetView workbookViewId="0">
      <pane xSplit="1" ySplit="4" topLeftCell="B16" activePane="bottomRight" state="frozen"/>
      <selection activeCell="E16" sqref="E16"/>
      <selection pane="topRight" activeCell="E16" sqref="E16"/>
      <selection pane="bottomLeft" activeCell="E16" sqref="E16"/>
      <selection pane="bottomRight" activeCell="D37" sqref="D37:E39"/>
    </sheetView>
  </sheetViews>
  <sheetFormatPr baseColWidth="10" defaultColWidth="28.28515625" defaultRowHeight="14.25" x14ac:dyDescent="0.2"/>
  <cols>
    <col min="1" max="1" width="22.85546875" style="64" customWidth="1"/>
    <col min="2" max="2" width="44.85546875" style="64" bestFit="1" customWidth="1"/>
    <col min="3" max="3" width="22.28515625" style="64" customWidth="1"/>
    <col min="4" max="4" width="17.28515625" style="64" customWidth="1"/>
    <col min="5" max="5" width="17.42578125" style="64" customWidth="1"/>
    <col min="6" max="6" width="18.7109375" style="64" customWidth="1"/>
    <col min="7" max="16384" width="28.285156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59</v>
      </c>
      <c r="E4" s="8" t="s">
        <v>57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2458.6162899999999</v>
      </c>
      <c r="E5" s="17">
        <v>7356.6037099999994</v>
      </c>
      <c r="F5" s="68">
        <v>0.25049018666927486</v>
      </c>
    </row>
    <row r="6" spans="1:6" ht="15" thickBot="1" x14ac:dyDescent="0.25">
      <c r="A6" s="3">
        <v>143</v>
      </c>
      <c r="B6" s="102" t="s">
        <v>4</v>
      </c>
      <c r="C6" s="105">
        <v>3242.67</v>
      </c>
      <c r="D6" s="129">
        <v>1011.00105</v>
      </c>
      <c r="E6" s="20">
        <v>2231.6689500000002</v>
      </c>
      <c r="F6" s="69">
        <v>0.31178043094116881</v>
      </c>
    </row>
    <row r="7" spans="1:6" ht="15" thickBot="1" x14ac:dyDescent="0.25">
      <c r="A7" s="11">
        <v>160</v>
      </c>
      <c r="B7" s="103" t="s">
        <v>5</v>
      </c>
      <c r="C7" s="105">
        <v>3394.81</v>
      </c>
      <c r="D7" s="130">
        <v>868.74123999999983</v>
      </c>
      <c r="E7" s="21">
        <v>2526.0687600000001</v>
      </c>
      <c r="F7" s="71">
        <v>0.2559027574444519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95">
        <v>4338.3585800000001</v>
      </c>
      <c r="E8" s="18">
        <v>12114.341420000001</v>
      </c>
      <c r="F8" s="72">
        <v>0.26368672497523205</v>
      </c>
    </row>
    <row r="9" spans="1:6" ht="18.75" customHeight="1" thickBot="1" x14ac:dyDescent="0.25">
      <c r="A9" s="9">
        <v>202</v>
      </c>
      <c r="B9" s="101" t="s">
        <v>8</v>
      </c>
      <c r="C9" s="105">
        <v>104.02</v>
      </c>
      <c r="D9" s="127">
        <v>15.41217</v>
      </c>
      <c r="E9" s="17">
        <v>88.607829999999993</v>
      </c>
      <c r="F9" s="68">
        <v>0.14816544895212461</v>
      </c>
    </row>
    <row r="10" spans="1:6" ht="18" customHeight="1" thickBot="1" x14ac:dyDescent="0.25">
      <c r="A10" s="3">
        <v>213</v>
      </c>
      <c r="B10" s="102" t="s">
        <v>9</v>
      </c>
      <c r="C10" s="105">
        <v>3291.55</v>
      </c>
      <c r="D10" s="129">
        <v>643.23444999999992</v>
      </c>
      <c r="E10" s="20">
        <v>2648.3155500000003</v>
      </c>
      <c r="F10" s="69">
        <v>0.19541992374413267</v>
      </c>
    </row>
    <row r="11" spans="1:6" ht="15" thickBot="1" x14ac:dyDescent="0.25">
      <c r="A11" s="3">
        <v>221</v>
      </c>
      <c r="B11" s="102" t="s">
        <v>10</v>
      </c>
      <c r="C11" s="105">
        <v>1286.8</v>
      </c>
      <c r="D11" s="129">
        <v>177.87710000000001</v>
      </c>
      <c r="E11" s="20">
        <v>1108.9229</v>
      </c>
      <c r="F11" s="69">
        <v>0.1382321262045384</v>
      </c>
    </row>
    <row r="12" spans="1:6" ht="15" thickBot="1" x14ac:dyDescent="0.25">
      <c r="A12" s="3">
        <v>223</v>
      </c>
      <c r="B12" s="102" t="s">
        <v>11</v>
      </c>
      <c r="C12" s="105">
        <v>325.93</v>
      </c>
      <c r="D12" s="129">
        <v>90.583339999999993</v>
      </c>
      <c r="E12" s="20">
        <v>235.34666000000001</v>
      </c>
      <c r="F12" s="69">
        <v>0.27792268278464699</v>
      </c>
    </row>
    <row r="13" spans="1:6" ht="15" thickBot="1" x14ac:dyDescent="0.25">
      <c r="A13" s="3">
        <v>224</v>
      </c>
      <c r="B13" s="102" t="s">
        <v>12</v>
      </c>
      <c r="C13" s="105">
        <v>449.03</v>
      </c>
      <c r="D13" s="129">
        <v>274.41050000000001</v>
      </c>
      <c r="E13" s="20">
        <v>174.61949999999996</v>
      </c>
      <c r="F13" s="69">
        <v>0.61111841079660612</v>
      </c>
    </row>
    <row r="14" spans="1:6" ht="15" thickBot="1" x14ac:dyDescent="0.25">
      <c r="A14" s="121">
        <v>226</v>
      </c>
      <c r="B14" s="122" t="s">
        <v>13</v>
      </c>
      <c r="C14" s="105">
        <v>1200.0999999999999</v>
      </c>
      <c r="D14" s="129">
        <v>219.09684999999999</v>
      </c>
      <c r="E14" s="20">
        <v>981.00314999999989</v>
      </c>
      <c r="F14" s="69">
        <v>0.18256549454212148</v>
      </c>
    </row>
    <row r="15" spans="1:6" ht="30" customHeight="1" thickBot="1" x14ac:dyDescent="0.25">
      <c r="A15" s="3">
        <v>227</v>
      </c>
      <c r="B15" s="102" t="s">
        <v>14</v>
      </c>
      <c r="C15" s="105">
        <v>3544.97</v>
      </c>
      <c r="D15" s="129">
        <v>774.96975999999984</v>
      </c>
      <c r="E15" s="20">
        <v>2770.0002399999998</v>
      </c>
      <c r="F15" s="69">
        <v>0.2186110912081061</v>
      </c>
    </row>
    <row r="16" spans="1:6" ht="15" thickBot="1" x14ac:dyDescent="0.25">
      <c r="A16" s="3">
        <v>249</v>
      </c>
      <c r="B16" s="102" t="s">
        <v>15</v>
      </c>
      <c r="C16" s="105">
        <v>705.83</v>
      </c>
      <c r="D16" s="129">
        <v>201.03726</v>
      </c>
      <c r="E16" s="20">
        <v>504.79274000000004</v>
      </c>
      <c r="F16" s="69">
        <v>0.28482390943995012</v>
      </c>
    </row>
    <row r="17" spans="1:6" ht="15" thickBot="1" x14ac:dyDescent="0.25">
      <c r="A17" s="11">
        <v>290</v>
      </c>
      <c r="B17" s="103" t="s">
        <v>16</v>
      </c>
      <c r="C17" s="105">
        <v>509.85</v>
      </c>
      <c r="D17" s="131">
        <v>105.41224000000003</v>
      </c>
      <c r="E17" s="125">
        <v>404.43776000000003</v>
      </c>
      <c r="F17" s="126">
        <v>0.20675147592429149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95">
        <v>2502.0336699999998</v>
      </c>
      <c r="E18" s="18">
        <v>8916.046330000001</v>
      </c>
      <c r="F18" s="72">
        <v>0.21912910664490001</v>
      </c>
    </row>
    <row r="19" spans="1:6" x14ac:dyDescent="0.2">
      <c r="A19" s="9">
        <v>310</v>
      </c>
      <c r="B19" s="101" t="s">
        <v>18</v>
      </c>
      <c r="C19" s="107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6.9999999999999999E-4</v>
      </c>
      <c r="E20" s="21">
        <v>4.3993000000000002</v>
      </c>
      <c r="F20" s="71">
        <v>1.5909090909090907E-4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6.9999999999999999E-4</v>
      </c>
      <c r="E21" s="18">
        <v>4.3993000000000002</v>
      </c>
      <c r="F21" s="72">
        <v>1.5909090909090907E-4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6840.3929499999995</v>
      </c>
      <c r="E25" s="18">
        <v>21034.787049999999</v>
      </c>
      <c r="F25" s="72">
        <v>0.24539367817535168</v>
      </c>
    </row>
    <row r="27" spans="1:6" ht="15.75" thickBot="1" x14ac:dyDescent="0.3">
      <c r="D27" s="141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59</v>
      </c>
      <c r="E28" s="40" t="s">
        <v>57</v>
      </c>
      <c r="F28" s="40" t="s">
        <v>45</v>
      </c>
    </row>
    <row r="29" spans="1:6" x14ac:dyDescent="0.2">
      <c r="A29" s="9">
        <v>623</v>
      </c>
      <c r="B29" s="137" t="s">
        <v>40</v>
      </c>
      <c r="C29" s="97">
        <v>410.58</v>
      </c>
      <c r="D29" s="97">
        <v>22.02515</v>
      </c>
      <c r="E29" s="48">
        <v>388.55484999999999</v>
      </c>
      <c r="F29" s="78">
        <v>5.3643991426762141E-2</v>
      </c>
    </row>
    <row r="30" spans="1:6" x14ac:dyDescent="0.2">
      <c r="A30" s="3">
        <v>625</v>
      </c>
      <c r="B30" s="138" t="s">
        <v>41</v>
      </c>
      <c r="C30" s="98">
        <v>16.63</v>
      </c>
      <c r="D30" s="98">
        <v>0</v>
      </c>
      <c r="E30" s="49">
        <v>16.63</v>
      </c>
      <c r="F30" s="79">
        <v>0</v>
      </c>
    </row>
    <row r="31" spans="1:6" x14ac:dyDescent="0.2">
      <c r="A31" s="3">
        <v>628</v>
      </c>
      <c r="B31" s="138" t="s">
        <v>42</v>
      </c>
      <c r="C31" s="98">
        <v>214.29</v>
      </c>
      <c r="D31" s="98">
        <v>42.025680000000001</v>
      </c>
      <c r="E31" s="49">
        <v>172.26432</v>
      </c>
      <c r="F31" s="79">
        <v>0.19611591768164638</v>
      </c>
    </row>
    <row r="32" spans="1:6" ht="15" thickBot="1" x14ac:dyDescent="0.25">
      <c r="A32" s="46">
        <v>645</v>
      </c>
      <c r="B32" s="139" t="s">
        <v>43</v>
      </c>
      <c r="C32" s="99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64.050830000000005</v>
      </c>
      <c r="E33" s="43">
        <v>635.94916999999998</v>
      </c>
      <c r="F33" s="81">
        <v>9.1501185714285727E-2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64.050830000000005</v>
      </c>
      <c r="E35" s="18">
        <v>28511.12917</v>
      </c>
      <c r="F35" s="83">
        <v>2.2414847430532372E-3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B88B-2102-4825-9BEA-F1055AD15BFB}">
  <sheetPr>
    <pageSetUpPr fitToPage="1"/>
  </sheetPr>
  <dimension ref="A2:F29"/>
  <sheetViews>
    <sheetView zoomScaleNormal="100" workbookViewId="0">
      <pane xSplit="1" ySplit="4" topLeftCell="B5" activePane="bottomRight" state="frozen"/>
      <selection activeCell="E22" sqref="E22"/>
      <selection pane="topRight" activeCell="E22" sqref="E22"/>
      <selection pane="bottomLeft" activeCell="E22" sqref="E22"/>
      <selection pane="bottomRight" activeCell="D27" sqref="D27:E29"/>
    </sheetView>
  </sheetViews>
  <sheetFormatPr baseColWidth="10" defaultRowHeight="12.75" x14ac:dyDescent="0.2"/>
  <cols>
    <col min="1" max="1" width="6.7109375" bestFit="1" customWidth="1"/>
    <col min="2" max="2" width="61.7109375" customWidth="1"/>
    <col min="3" max="3" width="18.140625" customWidth="1"/>
    <col min="4" max="4" width="15.7109375" customWidth="1"/>
    <col min="5" max="5" width="14.140625" bestFit="1" customWidth="1"/>
    <col min="6" max="6" width="13.5703125" style="84" customWidth="1"/>
    <col min="8" max="8" width="16.42578125" bestFit="1" customWidth="1"/>
  </cols>
  <sheetData>
    <row r="2" spans="1:6" ht="23.25" customHeight="1" x14ac:dyDescent="0.2">
      <c r="A2" s="145" t="s">
        <v>24</v>
      </c>
      <c r="B2" s="145"/>
      <c r="C2" s="145"/>
      <c r="D2" s="145"/>
      <c r="E2" s="145"/>
      <c r="F2" s="145"/>
    </row>
    <row r="3" spans="1:6" ht="13.5" thickBot="1" x14ac:dyDescent="0.25">
      <c r="C3" s="19" t="s">
        <v>17</v>
      </c>
    </row>
    <row r="4" spans="1:6" ht="60.75" customHeight="1" thickBot="1" x14ac:dyDescent="0.25">
      <c r="A4" s="7" t="s">
        <v>25</v>
      </c>
      <c r="B4" s="7" t="s">
        <v>26</v>
      </c>
      <c r="C4" s="7" t="s">
        <v>52</v>
      </c>
      <c r="D4" s="7" t="s">
        <v>59</v>
      </c>
      <c r="E4" s="8" t="s">
        <v>57</v>
      </c>
      <c r="F4" s="66" t="s">
        <v>45</v>
      </c>
    </row>
    <row r="5" spans="1:6" s="2" customFormat="1" ht="15.75" thickBot="1" x14ac:dyDescent="0.3">
      <c r="A5" s="13">
        <v>31101</v>
      </c>
      <c r="B5" s="24" t="s">
        <v>28</v>
      </c>
      <c r="C5" s="25">
        <v>4633.32</v>
      </c>
      <c r="D5" s="25">
        <v>916.17064000000005</v>
      </c>
      <c r="E5" s="18">
        <v>3717.1493599999994</v>
      </c>
      <c r="F5" s="72">
        <v>0.19773523952586916</v>
      </c>
    </row>
    <row r="6" spans="1:6" ht="15" thickBot="1" x14ac:dyDescent="0.25">
      <c r="A6" s="26"/>
      <c r="B6" s="27" t="s">
        <v>27</v>
      </c>
      <c r="C6" s="28">
        <v>4633.32</v>
      </c>
      <c r="D6" s="28">
        <v>916.17064000000005</v>
      </c>
      <c r="E6" s="85">
        <v>3717.1493599999994</v>
      </c>
      <c r="F6" s="86">
        <v>0.19773523952586916</v>
      </c>
    </row>
    <row r="7" spans="1:6" s="2" customFormat="1" ht="15.75" thickBot="1" x14ac:dyDescent="0.3">
      <c r="A7" s="13">
        <v>39099</v>
      </c>
      <c r="B7" s="24" t="s">
        <v>29</v>
      </c>
      <c r="C7" s="25">
        <v>1599.77</v>
      </c>
      <c r="D7" s="25">
        <v>195.18904999999998</v>
      </c>
      <c r="E7" s="18">
        <v>1404.58095</v>
      </c>
      <c r="F7" s="72">
        <v>0.12201069528744755</v>
      </c>
    </row>
    <row r="8" spans="1:6" ht="14.25" x14ac:dyDescent="0.2">
      <c r="A8" s="5"/>
      <c r="B8" s="6" t="s">
        <v>30</v>
      </c>
      <c r="C8" s="23">
        <v>1090.08</v>
      </c>
      <c r="D8" s="23">
        <v>154.48436999999998</v>
      </c>
      <c r="E8" s="87">
        <v>935.59562999999991</v>
      </c>
      <c r="F8" s="88">
        <v>0.14171837846763541</v>
      </c>
    </row>
    <row r="9" spans="1:6" ht="15" thickBot="1" x14ac:dyDescent="0.25">
      <c r="A9" s="11"/>
      <c r="B9" s="12" t="s">
        <v>31</v>
      </c>
      <c r="C9" s="29">
        <v>509.69</v>
      </c>
      <c r="D9" s="29">
        <v>40.704680000000003</v>
      </c>
      <c r="E9" s="21">
        <v>468.98532</v>
      </c>
      <c r="F9" s="71">
        <v>7.986164138986443E-2</v>
      </c>
    </row>
    <row r="10" spans="1:6" s="2" customFormat="1" ht="15.75" thickBot="1" x14ac:dyDescent="0.3">
      <c r="A10" s="13">
        <v>40200</v>
      </c>
      <c r="B10" s="24" t="s">
        <v>32</v>
      </c>
      <c r="C10" s="25">
        <v>1000</v>
      </c>
      <c r="D10" s="25">
        <v>0</v>
      </c>
      <c r="E10" s="18">
        <v>1000</v>
      </c>
      <c r="F10" s="72">
        <v>0</v>
      </c>
    </row>
    <row r="11" spans="1:6" ht="15" thickBot="1" x14ac:dyDescent="0.25">
      <c r="A11" s="26"/>
      <c r="B11" s="12" t="s">
        <v>53</v>
      </c>
      <c r="C11" s="28">
        <v>1000</v>
      </c>
      <c r="D11" s="28">
        <v>0</v>
      </c>
      <c r="E11" s="85">
        <v>1000</v>
      </c>
      <c r="F11" s="86">
        <v>0</v>
      </c>
    </row>
    <row r="12" spans="1:6" ht="15.75" thickBot="1" x14ac:dyDescent="0.3">
      <c r="A12" s="13">
        <v>40200</v>
      </c>
      <c r="B12" s="24" t="s">
        <v>47</v>
      </c>
      <c r="C12" s="25">
        <v>30</v>
      </c>
      <c r="D12" s="25">
        <v>0</v>
      </c>
      <c r="E12" s="18">
        <v>30</v>
      </c>
      <c r="F12" s="72">
        <v>0</v>
      </c>
    </row>
    <row r="13" spans="1:6" ht="15" thickBot="1" x14ac:dyDescent="0.25">
      <c r="A13" s="26"/>
      <c r="B13" s="27" t="s">
        <v>48</v>
      </c>
      <c r="C13" s="28">
        <v>30</v>
      </c>
      <c r="D13" s="28">
        <v>0</v>
      </c>
      <c r="E13" s="85">
        <v>30</v>
      </c>
      <c r="F13" s="86">
        <v>0</v>
      </c>
    </row>
    <row r="14" spans="1:6" s="2" customFormat="1" ht="15.75" thickBot="1" x14ac:dyDescent="0.3">
      <c r="A14" s="13">
        <v>43000</v>
      </c>
      <c r="B14" s="24" t="s">
        <v>33</v>
      </c>
      <c r="C14" s="25">
        <v>19655.09</v>
      </c>
      <c r="D14" s="25">
        <v>4913.7725099999998</v>
      </c>
      <c r="E14" s="18">
        <v>14741.317490000001</v>
      </c>
      <c r="F14" s="72">
        <v>0.25000000050877402</v>
      </c>
    </row>
    <row r="15" spans="1:6" ht="15" thickBot="1" x14ac:dyDescent="0.25">
      <c r="A15" s="26"/>
      <c r="B15" s="12" t="s">
        <v>54</v>
      </c>
      <c r="C15" s="28">
        <v>19655.09</v>
      </c>
      <c r="D15" s="28">
        <v>4913.7725099999998</v>
      </c>
      <c r="E15" s="85">
        <v>14741.317490000001</v>
      </c>
      <c r="F15" s="86">
        <v>0.25000000050877402</v>
      </c>
    </row>
    <row r="16" spans="1:6" ht="15.75" thickBot="1" x14ac:dyDescent="0.3">
      <c r="A16" s="13">
        <v>4600</v>
      </c>
      <c r="B16" s="24" t="s">
        <v>49</v>
      </c>
      <c r="C16" s="25">
        <v>105</v>
      </c>
      <c r="D16" s="25">
        <v>0</v>
      </c>
      <c r="E16" s="18">
        <v>105</v>
      </c>
      <c r="F16" s="72">
        <v>0</v>
      </c>
    </row>
    <row r="17" spans="1:6" ht="15" thickBot="1" x14ac:dyDescent="0.25">
      <c r="A17" s="26"/>
      <c r="B17" s="27" t="str">
        <f>+B13</f>
        <v>Subvencions</v>
      </c>
      <c r="C17" s="28">
        <v>105</v>
      </c>
      <c r="D17" s="28">
        <v>0</v>
      </c>
      <c r="E17" s="85">
        <v>105</v>
      </c>
      <c r="F17" s="86">
        <v>0</v>
      </c>
    </row>
    <row r="18" spans="1:6" ht="15.75" thickBot="1" x14ac:dyDescent="0.3">
      <c r="A18" s="13">
        <v>46100</v>
      </c>
      <c r="B18" s="24" t="s">
        <v>50</v>
      </c>
      <c r="C18" s="25">
        <v>250</v>
      </c>
      <c r="D18" s="25">
        <v>0</v>
      </c>
      <c r="E18" s="18">
        <v>250</v>
      </c>
      <c r="F18" s="72">
        <v>0</v>
      </c>
    </row>
    <row r="19" spans="1:6" ht="15" thickBot="1" x14ac:dyDescent="0.25">
      <c r="A19" s="26"/>
      <c r="B19" s="27" t="str">
        <f>+B17</f>
        <v>Subvencions</v>
      </c>
      <c r="C19" s="28">
        <v>250</v>
      </c>
      <c r="D19" s="28">
        <v>0</v>
      </c>
      <c r="E19" s="85">
        <v>250</v>
      </c>
      <c r="F19" s="86">
        <v>0</v>
      </c>
    </row>
    <row r="20" spans="1:6" s="2" customFormat="1" ht="15.75" thickBot="1" x14ac:dyDescent="0.3">
      <c r="A20" s="13">
        <v>52000</v>
      </c>
      <c r="B20" s="24" t="s">
        <v>35</v>
      </c>
      <c r="C20" s="25">
        <v>2</v>
      </c>
      <c r="D20" s="25">
        <v>0.31282000000000004</v>
      </c>
      <c r="E20" s="18">
        <v>1.6871799999999999</v>
      </c>
      <c r="F20" s="72">
        <v>0.15641000000000002</v>
      </c>
    </row>
    <row r="21" spans="1:6" ht="15" thickBot="1" x14ac:dyDescent="0.25">
      <c r="A21" s="26"/>
      <c r="B21" s="27" t="s">
        <v>36</v>
      </c>
      <c r="C21" s="28">
        <v>2</v>
      </c>
      <c r="D21" s="28">
        <v>0.31282000000000004</v>
      </c>
      <c r="E21" s="85">
        <v>1.6871799999999999</v>
      </c>
      <c r="F21" s="86">
        <v>0.15641000000000002</v>
      </c>
    </row>
    <row r="22" spans="1:6" s="2" customFormat="1" ht="15.75" thickBot="1" x14ac:dyDescent="0.3">
      <c r="A22" s="13">
        <v>54001</v>
      </c>
      <c r="B22" s="24" t="s">
        <v>37</v>
      </c>
      <c r="C22" s="25">
        <v>600</v>
      </c>
      <c r="D22" s="25">
        <v>59.34872</v>
      </c>
      <c r="E22" s="18">
        <v>540.65128000000004</v>
      </c>
      <c r="F22" s="72">
        <v>9.8914533333333332E-2</v>
      </c>
    </row>
    <row r="23" spans="1:6" ht="15" thickBot="1" x14ac:dyDescent="0.25">
      <c r="A23" s="30"/>
      <c r="B23" s="32" t="s">
        <v>55</v>
      </c>
      <c r="C23" s="32">
        <v>600</v>
      </c>
      <c r="D23" s="32">
        <v>59.34872</v>
      </c>
      <c r="E23" s="89">
        <v>540.65128000000004</v>
      </c>
      <c r="F23" s="90">
        <v>9.8914533333333332E-2</v>
      </c>
    </row>
    <row r="25" spans="1:6" ht="15.75" x14ac:dyDescent="0.25">
      <c r="B25" s="33" t="s">
        <v>0</v>
      </c>
      <c r="C25" s="34">
        <v>27875.18</v>
      </c>
      <c r="D25" s="34">
        <v>6084.7937400000001</v>
      </c>
      <c r="E25" s="34">
        <v>21790.386259999999</v>
      </c>
      <c r="F25" s="91">
        <v>0.21828715509639759</v>
      </c>
    </row>
    <row r="27" spans="1:6" x14ac:dyDescent="0.2">
      <c r="D27" s="146" t="s">
        <v>68</v>
      </c>
      <c r="E27" s="147" t="s">
        <v>69</v>
      </c>
    </row>
    <row r="28" spans="1:6" x14ac:dyDescent="0.2">
      <c r="D28" s="146" t="s">
        <v>70</v>
      </c>
      <c r="E28" s="148" t="s">
        <v>71</v>
      </c>
    </row>
    <row r="29" spans="1:6" x14ac:dyDescent="0.2">
      <c r="D29" s="146" t="s">
        <v>72</v>
      </c>
      <c r="E29" s="148" t="s">
        <v>73</v>
      </c>
    </row>
  </sheetData>
  <sheetProtection selectLockedCells="1" selectUnlockedCells="1"/>
  <mergeCells count="1">
    <mergeCell ref="A2:F2"/>
  </mergeCells>
  <printOptions horizontalCentered="1"/>
  <pageMargins left="0.7" right="0.7" top="0.75" bottom="0.75" header="0.3" footer="0.3"/>
  <pageSetup paperSize="9" scale="56" firstPageNumber="0" fitToHeight="0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E67E-8486-4261-BF40-35546B44052B}">
  <sheetPr>
    <pageSetUpPr fitToPage="1"/>
  </sheetPr>
  <dimension ref="A2:F39"/>
  <sheetViews>
    <sheetView workbookViewId="0">
      <pane xSplit="1" ySplit="4" topLeftCell="B16" activePane="bottomRight" state="frozen"/>
      <selection activeCell="E16" sqref="E16"/>
      <selection pane="topRight" activeCell="E16" sqref="E16"/>
      <selection pane="bottomLeft" activeCell="E16" sqref="E16"/>
      <selection pane="bottomRight" activeCell="D28" sqref="D28"/>
    </sheetView>
  </sheetViews>
  <sheetFormatPr baseColWidth="10" defaultColWidth="28.28515625" defaultRowHeight="14.25" x14ac:dyDescent="0.2"/>
  <cols>
    <col min="1" max="1" width="22.85546875" style="64" customWidth="1"/>
    <col min="2" max="2" width="44.85546875" style="64" bestFit="1" customWidth="1"/>
    <col min="3" max="3" width="22.28515625" style="64" customWidth="1"/>
    <col min="4" max="4" width="17.28515625" style="64" customWidth="1"/>
    <col min="5" max="5" width="17.42578125" style="64" customWidth="1"/>
    <col min="6" max="6" width="18.7109375" style="64" customWidth="1"/>
    <col min="7" max="16384" width="28.28515625" style="64"/>
  </cols>
  <sheetData>
    <row r="2" spans="1:6" ht="23.25" customHeight="1" x14ac:dyDescent="0.2">
      <c r="A2" s="145" t="s">
        <v>23</v>
      </c>
      <c r="B2" s="145"/>
      <c r="C2" s="145"/>
      <c r="D2" s="145"/>
      <c r="E2" s="145"/>
      <c r="F2" s="145"/>
    </row>
    <row r="3" spans="1:6" ht="17.25" customHeight="1" thickBot="1" x14ac:dyDescent="0.25">
      <c r="F3" s="19" t="s">
        <v>17</v>
      </c>
    </row>
    <row r="4" spans="1:6" ht="45" customHeight="1" thickBot="1" x14ac:dyDescent="0.25">
      <c r="A4" s="7" t="s">
        <v>1</v>
      </c>
      <c r="B4" s="94" t="s">
        <v>2</v>
      </c>
      <c r="C4" s="96" t="s">
        <v>52</v>
      </c>
      <c r="D4" s="65" t="s">
        <v>60</v>
      </c>
      <c r="E4" s="8" t="s">
        <v>57</v>
      </c>
      <c r="F4" s="66" t="s">
        <v>45</v>
      </c>
    </row>
    <row r="5" spans="1:6" ht="15" thickBot="1" x14ac:dyDescent="0.25">
      <c r="A5" s="9">
        <v>130</v>
      </c>
      <c r="B5" s="101" t="s">
        <v>3</v>
      </c>
      <c r="C5" s="105">
        <v>9815.2199999999993</v>
      </c>
      <c r="D5" s="127">
        <v>3260.0427</v>
      </c>
      <c r="E5" s="17">
        <v>6555.1772999999994</v>
      </c>
      <c r="F5" s="68">
        <v>0.33214158215506123</v>
      </c>
    </row>
    <row r="6" spans="1:6" ht="15" thickBot="1" x14ac:dyDescent="0.25">
      <c r="A6" s="3">
        <v>143</v>
      </c>
      <c r="B6" s="102" t="s">
        <v>4</v>
      </c>
      <c r="C6" s="105">
        <v>3242.67</v>
      </c>
      <c r="D6" s="129">
        <v>1073.8808300000001</v>
      </c>
      <c r="E6" s="20">
        <v>2168.78917</v>
      </c>
      <c r="F6" s="69">
        <v>0.331171790530643</v>
      </c>
    </row>
    <row r="7" spans="1:6" ht="15" thickBot="1" x14ac:dyDescent="0.25">
      <c r="A7" s="11">
        <v>160</v>
      </c>
      <c r="B7" s="103" t="s">
        <v>5</v>
      </c>
      <c r="C7" s="105">
        <v>3394.81</v>
      </c>
      <c r="D7" s="130">
        <v>1133.0986800000001</v>
      </c>
      <c r="E7" s="21">
        <v>2261.7113199999999</v>
      </c>
      <c r="F7" s="71">
        <v>0.33377381355657609</v>
      </c>
    </row>
    <row r="8" spans="1:6" s="73" customFormat="1" ht="15.75" thickBot="1" x14ac:dyDescent="0.3">
      <c r="A8" s="13"/>
      <c r="B8" s="92" t="s">
        <v>6</v>
      </c>
      <c r="C8" s="108">
        <v>16452.7</v>
      </c>
      <c r="D8" s="95">
        <v>5467.0222100000001</v>
      </c>
      <c r="E8" s="18">
        <v>10985.677790000002</v>
      </c>
      <c r="F8" s="72">
        <v>0.33228723613753364</v>
      </c>
    </row>
    <row r="9" spans="1:6" ht="18.75" customHeight="1" thickBot="1" x14ac:dyDescent="0.25">
      <c r="A9" s="9">
        <v>202</v>
      </c>
      <c r="B9" s="101" t="s">
        <v>8</v>
      </c>
      <c r="C9" s="105">
        <v>104.02</v>
      </c>
      <c r="D9" s="127">
        <v>23.338729999999998</v>
      </c>
      <c r="E9" s="17">
        <v>80.681269999999998</v>
      </c>
      <c r="F9" s="68">
        <v>0.22436771774658718</v>
      </c>
    </row>
    <row r="10" spans="1:6" ht="18" customHeight="1" thickBot="1" x14ac:dyDescent="0.25">
      <c r="A10" s="3">
        <v>213</v>
      </c>
      <c r="B10" s="102" t="s">
        <v>9</v>
      </c>
      <c r="C10" s="105">
        <v>3291.55</v>
      </c>
      <c r="D10" s="129">
        <v>914.06277999999998</v>
      </c>
      <c r="E10" s="20">
        <v>2377.48722</v>
      </c>
      <c r="F10" s="69">
        <v>0.27769980100560526</v>
      </c>
    </row>
    <row r="11" spans="1:6" ht="15" thickBot="1" x14ac:dyDescent="0.25">
      <c r="A11" s="3">
        <v>221</v>
      </c>
      <c r="B11" s="102" t="s">
        <v>10</v>
      </c>
      <c r="C11" s="105">
        <v>1286.8</v>
      </c>
      <c r="D11" s="129">
        <v>307.68172999999996</v>
      </c>
      <c r="E11" s="20">
        <v>979.11826999999994</v>
      </c>
      <c r="F11" s="69">
        <v>0.23910610040410318</v>
      </c>
    </row>
    <row r="12" spans="1:6" ht="15" thickBot="1" x14ac:dyDescent="0.25">
      <c r="A12" s="3">
        <v>223</v>
      </c>
      <c r="B12" s="102" t="s">
        <v>11</v>
      </c>
      <c r="C12" s="105">
        <v>325.93</v>
      </c>
      <c r="D12" s="129">
        <v>91.373979999999989</v>
      </c>
      <c r="E12" s="20">
        <v>234.55602000000002</v>
      </c>
      <c r="F12" s="69">
        <v>0.28034847973491234</v>
      </c>
    </row>
    <row r="13" spans="1:6" ht="15" thickBot="1" x14ac:dyDescent="0.25">
      <c r="A13" s="3">
        <v>224</v>
      </c>
      <c r="B13" s="102" t="s">
        <v>12</v>
      </c>
      <c r="C13" s="105">
        <v>449.03</v>
      </c>
      <c r="D13" s="129">
        <v>277.04203000000001</v>
      </c>
      <c r="E13" s="20">
        <v>171.98796999999996</v>
      </c>
      <c r="F13" s="69">
        <v>0.61697888782486698</v>
      </c>
    </row>
    <row r="14" spans="1:6" ht="15" thickBot="1" x14ac:dyDescent="0.25">
      <c r="A14" s="121">
        <v>226</v>
      </c>
      <c r="B14" s="122" t="s">
        <v>13</v>
      </c>
      <c r="C14" s="105">
        <v>1200.0999999999999</v>
      </c>
      <c r="D14" s="129">
        <v>311.93456999999995</v>
      </c>
      <c r="E14" s="20">
        <v>888.16543000000001</v>
      </c>
      <c r="F14" s="69">
        <v>0.25992381468210979</v>
      </c>
    </row>
    <row r="15" spans="1:6" ht="30" customHeight="1" thickBot="1" x14ac:dyDescent="0.25">
      <c r="A15" s="3">
        <v>227</v>
      </c>
      <c r="B15" s="102" t="s">
        <v>14</v>
      </c>
      <c r="C15" s="105">
        <v>3544.97</v>
      </c>
      <c r="D15" s="129">
        <v>924.2480700000001</v>
      </c>
      <c r="E15" s="20">
        <v>2620.7219299999997</v>
      </c>
      <c r="F15" s="69">
        <v>0.26072098494486556</v>
      </c>
    </row>
    <row r="16" spans="1:6" ht="15" thickBot="1" x14ac:dyDescent="0.25">
      <c r="A16" s="3">
        <v>249</v>
      </c>
      <c r="B16" s="102" t="s">
        <v>15</v>
      </c>
      <c r="C16" s="105">
        <v>705.83</v>
      </c>
      <c r="D16" s="129">
        <v>221.24026999999998</v>
      </c>
      <c r="E16" s="20">
        <v>484.58973000000003</v>
      </c>
      <c r="F16" s="69">
        <v>0.31344696314976689</v>
      </c>
    </row>
    <row r="17" spans="1:6" ht="15" thickBot="1" x14ac:dyDescent="0.25">
      <c r="A17" s="11">
        <v>290</v>
      </c>
      <c r="B17" s="103" t="s">
        <v>16</v>
      </c>
      <c r="C17" s="105">
        <v>509.85</v>
      </c>
      <c r="D17" s="131">
        <v>140.31902000000002</v>
      </c>
      <c r="E17" s="125">
        <v>369.53098</v>
      </c>
      <c r="F17" s="126">
        <v>0.27521627929783271</v>
      </c>
    </row>
    <row r="18" spans="1:6" s="73" customFormat="1" ht="15.75" thickBot="1" x14ac:dyDescent="0.3">
      <c r="A18" s="13"/>
      <c r="B18" s="92" t="s">
        <v>7</v>
      </c>
      <c r="C18" s="108">
        <v>11418.08</v>
      </c>
      <c r="D18" s="95">
        <v>3211.2411799999995</v>
      </c>
      <c r="E18" s="18">
        <v>8206.8388200000009</v>
      </c>
      <c r="F18" s="72">
        <v>0.28124178320698395</v>
      </c>
    </row>
    <row r="19" spans="1:6" x14ac:dyDescent="0.2">
      <c r="A19" s="9">
        <v>310</v>
      </c>
      <c r="B19" s="101" t="s">
        <v>18</v>
      </c>
      <c r="C19" s="107">
        <v>0</v>
      </c>
      <c r="D19" s="67">
        <v>0</v>
      </c>
      <c r="E19" s="17">
        <v>0</v>
      </c>
      <c r="F19" s="68">
        <v>0</v>
      </c>
    </row>
    <row r="20" spans="1:6" ht="15" thickBot="1" x14ac:dyDescent="0.25">
      <c r="A20" s="11">
        <v>359</v>
      </c>
      <c r="B20" s="103" t="s">
        <v>19</v>
      </c>
      <c r="C20" s="107">
        <v>4.4000000000000004</v>
      </c>
      <c r="D20" s="70">
        <v>8.0000000000000004E-4</v>
      </c>
      <c r="E20" s="21">
        <v>4.3992000000000004</v>
      </c>
      <c r="F20" s="71">
        <v>1.8181818181818181E-4</v>
      </c>
    </row>
    <row r="21" spans="1:6" s="73" customFormat="1" ht="15.75" thickBot="1" x14ac:dyDescent="0.3">
      <c r="A21" s="13"/>
      <c r="B21" s="92" t="s">
        <v>20</v>
      </c>
      <c r="C21" s="108">
        <v>4.4000000000000004</v>
      </c>
      <c r="D21" s="95">
        <v>8.0000000000000004E-4</v>
      </c>
      <c r="E21" s="18">
        <v>4.3992000000000004</v>
      </c>
      <c r="F21" s="72">
        <v>1.8181818181818181E-4</v>
      </c>
    </row>
    <row r="22" spans="1:6" ht="15" thickBot="1" x14ac:dyDescent="0.25">
      <c r="A22" s="15">
        <v>481</v>
      </c>
      <c r="B22" s="104" t="s">
        <v>21</v>
      </c>
      <c r="C22" s="109">
        <v>0</v>
      </c>
      <c r="D22" s="74">
        <v>0</v>
      </c>
      <c r="E22" s="22">
        <v>0</v>
      </c>
      <c r="F22" s="75">
        <v>0</v>
      </c>
    </row>
    <row r="23" spans="1:6" s="73" customFormat="1" ht="15.75" thickBot="1" x14ac:dyDescent="0.3">
      <c r="A23" s="13"/>
      <c r="B23" s="92" t="s">
        <v>22</v>
      </c>
      <c r="C23" s="108">
        <v>0</v>
      </c>
      <c r="D23" s="95">
        <v>0</v>
      </c>
      <c r="E23" s="18">
        <v>0</v>
      </c>
      <c r="F23" s="72">
        <v>0</v>
      </c>
    </row>
    <row r="24" spans="1:6" ht="15" thickBot="1" x14ac:dyDescent="0.25">
      <c r="C24" s="60"/>
      <c r="F24" s="76"/>
    </row>
    <row r="25" spans="1:6" ht="15.75" thickBot="1" x14ac:dyDescent="0.3">
      <c r="B25" s="110" t="s">
        <v>39</v>
      </c>
      <c r="C25" s="108">
        <v>27875.18</v>
      </c>
      <c r="D25" s="18">
        <v>8678.2641899999999</v>
      </c>
      <c r="E25" s="18">
        <v>19196.915809999999</v>
      </c>
      <c r="F25" s="72">
        <v>0.31132585296310195</v>
      </c>
    </row>
    <row r="27" spans="1:6" ht="15.75" thickBot="1" x14ac:dyDescent="0.3">
      <c r="D27" s="141"/>
    </row>
    <row r="28" spans="1:6" ht="45.75" thickBot="1" x14ac:dyDescent="0.25">
      <c r="A28" s="38" t="s">
        <v>1</v>
      </c>
      <c r="B28" s="111" t="s">
        <v>2</v>
      </c>
      <c r="C28" s="115" t="s">
        <v>52</v>
      </c>
      <c r="D28" s="39" t="s">
        <v>60</v>
      </c>
      <c r="E28" s="40" t="s">
        <v>57</v>
      </c>
      <c r="F28" s="40" t="s">
        <v>45</v>
      </c>
    </row>
    <row r="29" spans="1:6" x14ac:dyDescent="0.2">
      <c r="A29" s="9">
        <v>623</v>
      </c>
      <c r="B29" s="137" t="s">
        <v>40</v>
      </c>
      <c r="C29" s="97">
        <v>410.58</v>
      </c>
      <c r="D29" s="97">
        <v>42.057400000000001</v>
      </c>
      <c r="E29" s="48">
        <v>368.52260000000001</v>
      </c>
      <c r="F29" s="78">
        <v>0.10243411758975109</v>
      </c>
    </row>
    <row r="30" spans="1:6" x14ac:dyDescent="0.2">
      <c r="A30" s="3">
        <v>625</v>
      </c>
      <c r="B30" s="138" t="s">
        <v>41</v>
      </c>
      <c r="C30" s="98">
        <v>16.63</v>
      </c>
      <c r="D30" s="98">
        <v>0</v>
      </c>
      <c r="E30" s="49">
        <v>16.63</v>
      </c>
      <c r="F30" s="79">
        <v>0</v>
      </c>
    </row>
    <row r="31" spans="1:6" x14ac:dyDescent="0.2">
      <c r="A31" s="3">
        <v>628</v>
      </c>
      <c r="B31" s="138" t="s">
        <v>42</v>
      </c>
      <c r="C31" s="98">
        <v>214.29</v>
      </c>
      <c r="D31" s="98">
        <v>45.986420000000003</v>
      </c>
      <c r="E31" s="49">
        <v>168.30357999999998</v>
      </c>
      <c r="F31" s="79">
        <v>0.21459900135330628</v>
      </c>
    </row>
    <row r="32" spans="1:6" ht="15" thickBot="1" x14ac:dyDescent="0.25">
      <c r="A32" s="46">
        <v>645</v>
      </c>
      <c r="B32" s="139" t="s">
        <v>43</v>
      </c>
      <c r="C32" s="99">
        <v>58.5</v>
      </c>
      <c r="D32" s="99">
        <v>0</v>
      </c>
      <c r="E32" s="50">
        <v>58.5</v>
      </c>
      <c r="F32" s="80">
        <v>0</v>
      </c>
    </row>
    <row r="33" spans="1:6" ht="15.75" thickBot="1" x14ac:dyDescent="0.3">
      <c r="A33" s="41"/>
      <c r="B33" s="93" t="s">
        <v>44</v>
      </c>
      <c r="C33" s="119">
        <v>700</v>
      </c>
      <c r="D33" s="100">
        <v>88.043820000000011</v>
      </c>
      <c r="E33" s="43">
        <v>611.95618000000002</v>
      </c>
      <c r="F33" s="81">
        <v>0.12577688571428572</v>
      </c>
    </row>
    <row r="34" spans="1:6" ht="15" thickBot="1" x14ac:dyDescent="0.25">
      <c r="C34" s="120"/>
      <c r="F34" s="82"/>
    </row>
    <row r="35" spans="1:6" ht="15.75" thickBot="1" x14ac:dyDescent="0.3">
      <c r="B35" s="110" t="s">
        <v>39</v>
      </c>
      <c r="C35" s="108">
        <v>28575.18</v>
      </c>
      <c r="D35" s="18">
        <v>88.043820000000011</v>
      </c>
      <c r="E35" s="18">
        <v>28487.136180000001</v>
      </c>
      <c r="F35" s="83">
        <v>3.0811291477429018E-3</v>
      </c>
    </row>
    <row r="37" spans="1:6" x14ac:dyDescent="0.2">
      <c r="D37" s="146" t="s">
        <v>68</v>
      </c>
      <c r="E37" s="147" t="s">
        <v>69</v>
      </c>
    </row>
    <row r="38" spans="1:6" x14ac:dyDescent="0.2">
      <c r="D38" s="146" t="s">
        <v>70</v>
      </c>
      <c r="E38" s="148" t="s">
        <v>71</v>
      </c>
    </row>
    <row r="39" spans="1:6" x14ac:dyDescent="0.2">
      <c r="D39" s="146" t="s">
        <v>72</v>
      </c>
      <c r="E39" s="148" t="s">
        <v>73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12</vt:i4>
      </vt:variant>
    </vt:vector>
  </HeadingPairs>
  <TitlesOfParts>
    <vt:vector size="36" baseType="lpstr">
      <vt:lpstr>PPTO despeses Anual GVA 2022</vt:lpstr>
      <vt:lpstr>PPTO ing Anual GVA 2022</vt:lpstr>
      <vt:lpstr>Execu. Ppto. Desp. 01_2022</vt:lpstr>
      <vt:lpstr>Exec.ppto.ing. 01_2022 GVA</vt:lpstr>
      <vt:lpstr>Execu. Ppto. Desp. 02_2022</vt:lpstr>
      <vt:lpstr>Exec.ppto.ing. 02_2022 GVA</vt:lpstr>
      <vt:lpstr>Execu. Ppto. Desp. 03_2022 </vt:lpstr>
      <vt:lpstr>Exec.ppto.ing. 03_2022 GVA </vt:lpstr>
      <vt:lpstr>Execu. Ppto. Desp. 04_2022  </vt:lpstr>
      <vt:lpstr>Exec.ppto.ing. 04_2022 GVA  </vt:lpstr>
      <vt:lpstr>Execu. Ppto. Desp. 05_2022 </vt:lpstr>
      <vt:lpstr>Exec.ppto.ing. 05_2022 GVA  </vt:lpstr>
      <vt:lpstr>Execu. Ppto. Desp. 06_2022 GVA </vt:lpstr>
      <vt:lpstr>Exec.ppto.ing. 06_2022 GVA </vt:lpstr>
      <vt:lpstr>Execu. Ppto. Desp. 07_2022  GVA</vt:lpstr>
      <vt:lpstr>Exec.ppto.ing. 07_2022 GVA </vt:lpstr>
      <vt:lpstr>Execu. Ppto. Desp. 08_2022 GVA</vt:lpstr>
      <vt:lpstr>Exec.ppto.ing. 08_2022 GVA </vt:lpstr>
      <vt:lpstr>Execu. Ppto. Desp. 09_2022 GVA</vt:lpstr>
      <vt:lpstr>Exec.ppto.ing. 09_2022 GVA  </vt:lpstr>
      <vt:lpstr>Execu. Ppto. Desp. 10_2022 GVA </vt:lpstr>
      <vt:lpstr>Exec.ppto.ing. 10_2022 GVA </vt:lpstr>
      <vt:lpstr>Execu. Ppto. Desp. 11_2022 GVA</vt:lpstr>
      <vt:lpstr>Exec.ppto.ing. 11_2022 GVA </vt:lpstr>
      <vt:lpstr>'Exec.ppto.ing. 01_2022 GVA'!Área_de_impresión</vt:lpstr>
      <vt:lpstr>'Exec.ppto.ing. 02_2022 GVA'!Área_de_impresión</vt:lpstr>
      <vt:lpstr>'Exec.ppto.ing. 03_2022 GVA '!Área_de_impresión</vt:lpstr>
      <vt:lpstr>'Exec.ppto.ing. 04_2022 GVA  '!Área_de_impresión</vt:lpstr>
      <vt:lpstr>'Exec.ppto.ing. 05_2022 GVA  '!Área_de_impresión</vt:lpstr>
      <vt:lpstr>'Exec.ppto.ing. 06_2022 GVA '!Área_de_impresión</vt:lpstr>
      <vt:lpstr>'Exec.ppto.ing. 07_2022 GVA '!Área_de_impresión</vt:lpstr>
      <vt:lpstr>'Exec.ppto.ing. 08_2022 GVA '!Área_de_impresión</vt:lpstr>
      <vt:lpstr>'Exec.ppto.ing. 09_2022 GVA  '!Área_de_impresión</vt:lpstr>
      <vt:lpstr>'Exec.ppto.ing. 10_2022 GVA '!Área_de_impresión</vt:lpstr>
      <vt:lpstr>'Exec.ppto.ing. 11_2022 GVA '!Área_de_impresión</vt:lpstr>
      <vt:lpstr>'PPTO ing Anual GVA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Aranda Gil</dc:creator>
  <cp:lastModifiedBy>Maria Luz Lacoba Torres</cp:lastModifiedBy>
  <cp:lastPrinted>2020-11-25T11:13:16Z</cp:lastPrinted>
  <dcterms:created xsi:type="dcterms:W3CDTF">2014-10-28T13:33:32Z</dcterms:created>
  <dcterms:modified xsi:type="dcterms:W3CDTF">2023-01-05T14:36:58Z</dcterms:modified>
</cp:coreProperties>
</file>